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885" windowWidth="15480" windowHeight="10290"/>
  </bookViews>
  <sheets>
    <sheet name="прил4" sheetId="2" r:id="rId1"/>
  </sheets>
  <definedNames>
    <definedName name="_xlnm.Print_Titles" localSheetId="0">прил4!$11:$11</definedName>
  </definedNames>
  <calcPr calcId="145621"/>
</workbook>
</file>

<file path=xl/calcChain.xml><?xml version="1.0" encoding="utf-8"?>
<calcChain xmlns="http://schemas.openxmlformats.org/spreadsheetml/2006/main">
  <c r="O54" i="2" l="1"/>
  <c r="O53" i="2" s="1"/>
  <c r="O52" i="2" s="1"/>
  <c r="Q53" i="2"/>
  <c r="P53" i="2"/>
  <c r="P52" i="2" s="1"/>
  <c r="Q52" i="2"/>
  <c r="O51" i="2"/>
  <c r="O50" i="2"/>
  <c r="O49" i="2"/>
  <c r="Q48" i="2"/>
  <c r="P48" i="2"/>
  <c r="O48" i="2"/>
  <c r="Q47" i="2"/>
  <c r="P47" i="2"/>
  <c r="P46" i="2" s="1"/>
  <c r="P45" i="2" s="1"/>
  <c r="O47" i="2"/>
  <c r="Q46" i="2"/>
  <c r="Q45" i="2" s="1"/>
  <c r="O46" i="2"/>
  <c r="O45" i="2" s="1"/>
  <c r="Q43" i="2"/>
  <c r="Q36" i="2" s="1"/>
  <c r="P43" i="2"/>
  <c r="O43" i="2"/>
  <c r="O36" i="2" s="1"/>
  <c r="O42" i="2"/>
  <c r="Q41" i="2"/>
  <c r="P41" i="2"/>
  <c r="O41" i="2"/>
  <c r="O40" i="2"/>
  <c r="Q39" i="2"/>
  <c r="P39" i="2"/>
  <c r="O39" i="2"/>
  <c r="Q38" i="2"/>
  <c r="P38" i="2"/>
  <c r="P37" i="2" s="1"/>
  <c r="O38" i="2"/>
  <c r="Q37" i="2"/>
  <c r="O37" i="2"/>
  <c r="P36" i="2"/>
  <c r="O35" i="2"/>
  <c r="P34" i="2"/>
  <c r="O34" i="2"/>
  <c r="O33" i="2"/>
  <c r="O32" i="2"/>
  <c r="O31" i="2"/>
  <c r="O30" i="2"/>
  <c r="O28" i="2"/>
  <c r="O27" i="2"/>
  <c r="O26" i="2" s="1"/>
  <c r="Q24" i="2"/>
  <c r="P24" i="2"/>
  <c r="O24" i="2"/>
  <c r="O23" i="2"/>
  <c r="Q22" i="2"/>
  <c r="Q21" i="2" s="1"/>
  <c r="P22" i="2"/>
  <c r="O22" i="2"/>
  <c r="P21" i="2"/>
  <c r="O20" i="2"/>
  <c r="O19" i="2" s="1"/>
  <c r="O18" i="2"/>
  <c r="O17" i="2" s="1"/>
  <c r="Q15" i="2"/>
  <c r="Q14" i="2" s="1"/>
  <c r="Q13" i="2" s="1"/>
  <c r="Q12" i="2" s="1"/>
  <c r="P15" i="2"/>
  <c r="O15" i="2"/>
  <c r="O14" i="2" s="1"/>
  <c r="P14" i="2"/>
  <c r="P13" i="2" s="1"/>
  <c r="P12" i="2" s="1"/>
  <c r="O21" i="2" l="1"/>
  <c r="O13" i="2" s="1"/>
  <c r="O12" i="2" s="1"/>
</calcChain>
</file>

<file path=xl/sharedStrings.xml><?xml version="1.0" encoding="utf-8"?>
<sst xmlns="http://schemas.openxmlformats.org/spreadsheetml/2006/main" count="363" uniqueCount="103">
  <si>
    <t>0000</t>
  </si>
  <si>
    <t>05</t>
  </si>
  <si>
    <t>029</t>
  </si>
  <si>
    <t>02</t>
  </si>
  <si>
    <t>2</t>
  </si>
  <si>
    <t>00020203029050000151</t>
  </si>
  <si>
    <t xml:space="preserve"> </t>
  </si>
  <si>
    <t>024</t>
  </si>
  <si>
    <t>00020203024050000151</t>
  </si>
  <si>
    <t>00</t>
  </si>
  <si>
    <t>000</t>
  </si>
  <si>
    <t>00020203000000000000</t>
  </si>
  <si>
    <t>001</t>
  </si>
  <si>
    <t>00020201001050000151</t>
  </si>
  <si>
    <t>00020201000000000000</t>
  </si>
  <si>
    <t>00020200000000000000</t>
  </si>
  <si>
    <t>БЕЗВОЗМЕЗДНЫЕ ПОСТУПЛЕНИЯ</t>
  </si>
  <si>
    <t>00020000000000000000</t>
  </si>
  <si>
    <t>Сумма, рублей</t>
  </si>
  <si>
    <t>Наименование кодов классификации                             доходов районного бюджета</t>
  </si>
  <si>
    <t>027</t>
  </si>
  <si>
    <t>ПРОЧИЕ БЕЗВОЗМЕЗДНЫЕ ПОСТУПЛЕНИЯ</t>
  </si>
  <si>
    <t>07</t>
  </si>
  <si>
    <t>020</t>
  </si>
  <si>
    <t>Приложение 2                                                                                          к решению Совета Павлоградского муниципального  района Омской области  "О внесении изменений в решение Совета Павлоградского муниципального района Омской области "О бюджете Павлоградского муниципального района Омской области на 2017 год и на плановый период 2018 и 2019 годов"</t>
  </si>
  <si>
    <t>15</t>
  </si>
  <si>
    <t>30</t>
  </si>
  <si>
    <t>Дотации на выравнивание бюджетной обеспеченности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</si>
  <si>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</si>
  <si>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</si>
  <si>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</si>
  <si>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</si>
  <si>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</si>
  <si>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</si>
  <si>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40</t>
  </si>
  <si>
    <t>35</t>
  </si>
  <si>
    <t>120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</si>
  <si>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</si>
  <si>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</si>
  <si>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</si>
  <si>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</si>
  <si>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Коды классификации доходов районного бюджета</t>
  </si>
  <si>
    <t>150</t>
  </si>
  <si>
    <t>Вид доходов бюджета</t>
  </si>
  <si>
    <t>Подвид доходов бюджета</t>
  </si>
  <si>
    <t>Груп- па доходов</t>
  </si>
  <si>
    <t>Под- груп-     па доходов</t>
  </si>
  <si>
    <t>Ста-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</si>
  <si>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</si>
  <si>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</si>
  <si>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</si>
  <si>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2023 год</t>
  </si>
  <si>
    <t>2024 год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</si>
  <si>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</si>
  <si>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</si>
  <si>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</si>
  <si>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</si>
  <si>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</si>
  <si>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</si>
  <si>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</si>
  <si>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Подста-  тья доходов</t>
  </si>
  <si>
    <t>Приложение 2                                                                                       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</si>
  <si>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БЕЗВОЗМЕЗДНЫЕ ПОСТУПЛЕНИЯ
в районный бюджет на 2023 год и на
плановый период 2024 и 2025 годов</t>
  </si>
  <si>
    <t>2025 год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</si>
  <si>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</si>
  <si>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</si>
  <si>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</si>
  <si>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</si>
  <si>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</si>
  <si>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 xml:space="preserve">Субсидии бюджетам на поддержку отрасли культуры
</t>
  </si>
  <si>
    <t>25</t>
  </si>
  <si>
    <t>519</t>
  </si>
  <si>
    <t xml:space="preserve">Субсидии бюджетам муниципальных районов на поддержку отрасли культуры
</t>
  </si>
  <si>
    <t>Прочие субсидии</t>
  </si>
  <si>
    <t>29</t>
  </si>
  <si>
    <t>999</t>
  </si>
  <si>
    <t>Прочие субсидии бюджетам муниципальных районов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</si>
  <si>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</si>
  <si>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</si>
  <si>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</si>
  <si>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</si>
  <si>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</si>
  <si>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</si>
  <si>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</si>
  <si>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</si>
  <si>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</si>
  <si>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r>
  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</t>
    </r>
    <r>
      <rPr>
        <i/>
        <sz val="14"/>
        <rFont val="Times New Roman"/>
        <family val="1"/>
        <charset val="204"/>
      </rPr>
      <t>человек</t>
    </r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</si>
  <si>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</si>
  <si>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</si>
  <si>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</si>
  <si>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</si>
  <si>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Субсидии бюджетам на реализацию мероприятий по обеспечению жильем молодых семей
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</si>
  <si>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</si>
  <si>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</si>
  <si>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>Прочие дотации</t>
  </si>
  <si>
    <t>19</t>
  </si>
  <si>
    <t xml:space="preserve">Прочие дотации бюджетам муниципальных районов
</t>
  </si>
  <si>
    <t>Субсидии бюджетам на развитие транспортной инфраструктуры на сельских территориях</t>
  </si>
  <si>
    <t>372</t>
  </si>
  <si>
    <t>Субсидии бюджетам муниципальных районов на развитие транспортной инфраструктуры на сельских территориях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</si>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</sst>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1" fontId="1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49" fontId="1" fillId="0" borderId="1" xfId="1" applyNumberFormat="1" applyFill="1" applyBorder="1" applyAlignment="1">
      <alignment horizontal="center" vertical="center"/>
    </xf>
    <xf numFmtId="4" fontId="1" fillId="0" borderId="1" xfId="1" applyNumberFormat="1" applyFill="1" applyBorder="1" applyAlignment="1">
      <alignment vertical="center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164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Font="1" applyFill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Fill="1" applyBorder="1" applyAlignment="1">
      <alignment vertical="top" wrapText="1"/>
    </xf>
    <xf numFmtId="0" fontId="1" fillId="2" borderId="0" xfId="1" applyNumberFormat="1" applyFont="1" applyFill="1" applyBorder="1" applyAlignment="1" applyProtection="1">
      <protection hidden="1"/>
    </xf>
    <xf numFmtId="164" fontId="1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1" fontId="1" fillId="2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2" borderId="0" xfId="1" applyFont="1" applyFill="1" applyBorder="1" applyProtection="1">
      <protection hidden="1"/>
    </xf>
    <xf numFmtId="0" fontId="1" fillId="2" borderId="0" xfId="1" applyFill="1"/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showGridLines="0" tabSelected="1" topLeftCell="G8" workbookViewId="0">
      <selection activeCell="G12" sqref="G12:Q54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1" width="10.140625" style="1" customWidth="1"/>
    <col min="12" max="12" width="7.140625" style="1" customWidth="1"/>
    <col min="13" max="13" width="13.5703125" style="1" customWidth="1"/>
    <col min="14" max="14" width="14.140625" style="1" customWidth="1"/>
    <col min="15" max="17" width="19.28515625" style="1" customWidth="1"/>
    <col min="18" max="19" width="0" style="1" hidden="1" customWidth="1"/>
    <col min="20" max="16384" width="11.7109375" style="1"/>
  </cols>
  <sheetData>
    <row r="1" spans="1:19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5" t="s">
        <v>24</v>
      </c>
      <c r="P1" s="46"/>
      <c r="Q1" s="46"/>
      <c r="R1" s="2"/>
      <c r="S1" s="2"/>
    </row>
    <row r="2" spans="1:19" s="21" customFormat="1" ht="121.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15"/>
      <c r="M2" s="15"/>
      <c r="N2" s="15"/>
      <c r="O2" s="44" t="s">
        <v>61</v>
      </c>
      <c r="P2" s="44"/>
      <c r="Q2" s="44"/>
      <c r="R2" s="20"/>
      <c r="S2" s="20"/>
    </row>
    <row r="3" spans="1:19" s="21" customFormat="1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13"/>
      <c r="P3" s="3"/>
      <c r="Q3" s="12"/>
      <c r="R3" s="20"/>
      <c r="S3" s="20"/>
    </row>
    <row r="4" spans="1:19" s="21" customFormat="1" ht="409.6" hidden="1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20"/>
      <c r="R4" s="20"/>
      <c r="S4" s="20"/>
    </row>
    <row r="5" spans="1:19" s="21" customFormat="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0"/>
      <c r="R5" s="20"/>
      <c r="S5" s="20"/>
    </row>
    <row r="6" spans="1:19" s="21" customFormat="1" ht="61.5" customHeight="1" x14ac:dyDescent="0.3">
      <c r="A6" s="3"/>
      <c r="B6" s="19"/>
      <c r="C6" s="19"/>
      <c r="D6" s="19"/>
      <c r="E6" s="19"/>
      <c r="F6" s="19"/>
      <c r="G6" s="49" t="s">
        <v>62</v>
      </c>
      <c r="H6" s="49"/>
      <c r="I6" s="49"/>
      <c r="J6" s="49"/>
      <c r="K6" s="49"/>
      <c r="L6" s="49"/>
      <c r="M6" s="49"/>
      <c r="N6" s="49"/>
      <c r="O6" s="49"/>
      <c r="P6" s="49"/>
      <c r="Q6" s="49"/>
      <c r="R6" s="20"/>
      <c r="S6" s="20"/>
    </row>
    <row r="7" spans="1:19" s="21" customFormat="1" ht="14.2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20"/>
      <c r="R7" s="20"/>
      <c r="S7" s="20"/>
    </row>
    <row r="8" spans="1:19" s="21" customFormat="1" ht="40.5" customHeight="1" x14ac:dyDescent="0.3">
      <c r="A8" s="3"/>
      <c r="B8" s="17"/>
      <c r="C8" s="17"/>
      <c r="D8" s="17"/>
      <c r="E8" s="17"/>
      <c r="F8" s="17"/>
      <c r="G8" s="47" t="s">
        <v>19</v>
      </c>
      <c r="H8" s="47" t="s">
        <v>41</v>
      </c>
      <c r="I8" s="47"/>
      <c r="J8" s="47"/>
      <c r="K8" s="47"/>
      <c r="L8" s="47"/>
      <c r="M8" s="47"/>
      <c r="N8" s="47"/>
      <c r="O8" s="47" t="s">
        <v>18</v>
      </c>
      <c r="P8" s="47"/>
      <c r="Q8" s="47"/>
      <c r="R8" s="20"/>
      <c r="S8" s="20"/>
    </row>
    <row r="9" spans="1:19" s="21" customFormat="1" ht="38.25" customHeight="1" x14ac:dyDescent="0.3">
      <c r="A9" s="3"/>
      <c r="B9" s="17"/>
      <c r="C9" s="17"/>
      <c r="D9" s="17"/>
      <c r="E9" s="17"/>
      <c r="F9" s="17"/>
      <c r="G9" s="47"/>
      <c r="H9" s="47" t="s">
        <v>43</v>
      </c>
      <c r="I9" s="47"/>
      <c r="J9" s="47"/>
      <c r="K9" s="47"/>
      <c r="L9" s="47"/>
      <c r="M9" s="50" t="s">
        <v>44</v>
      </c>
      <c r="N9" s="51"/>
      <c r="O9" s="47" t="s">
        <v>51</v>
      </c>
      <c r="P9" s="47" t="s">
        <v>52</v>
      </c>
      <c r="Q9" s="47" t="s">
        <v>63</v>
      </c>
      <c r="R9" s="20"/>
      <c r="S9" s="20"/>
    </row>
    <row r="10" spans="1:19" s="21" customFormat="1" ht="113.25" customHeight="1" x14ac:dyDescent="0.3">
      <c r="A10" s="11"/>
      <c r="B10" s="17"/>
      <c r="C10" s="17"/>
      <c r="D10" s="17"/>
      <c r="E10" s="17"/>
      <c r="F10" s="17"/>
      <c r="G10" s="47"/>
      <c r="H10" s="17" t="s">
        <v>45</v>
      </c>
      <c r="I10" s="17" t="s">
        <v>46</v>
      </c>
      <c r="J10" s="17" t="s">
        <v>47</v>
      </c>
      <c r="K10" s="42" t="s">
        <v>60</v>
      </c>
      <c r="L10" s="17" t="s">
        <v>48</v>
      </c>
      <c r="M10" s="25" t="s">
        <v>49</v>
      </c>
      <c r="N10" s="25" t="s">
        <v>50</v>
      </c>
      <c r="O10" s="47"/>
      <c r="P10" s="47"/>
      <c r="Q10" s="47"/>
      <c r="R10" s="20"/>
      <c r="S10" s="20"/>
    </row>
    <row r="11" spans="1:19" s="21" customFormat="1" ht="20.25" customHeight="1" x14ac:dyDescent="0.3">
      <c r="A11" s="5"/>
      <c r="B11" s="10"/>
      <c r="C11" s="10"/>
      <c r="D11" s="10"/>
      <c r="E11" s="10"/>
      <c r="F11" s="17"/>
      <c r="G11" s="17">
        <v>1</v>
      </c>
      <c r="H11" s="17">
        <v>2</v>
      </c>
      <c r="I11" s="17">
        <v>3</v>
      </c>
      <c r="J11" s="17">
        <v>4</v>
      </c>
      <c r="K11" s="17">
        <v>5</v>
      </c>
      <c r="L11" s="17">
        <v>6</v>
      </c>
      <c r="M11" s="25">
        <v>7</v>
      </c>
      <c r="N11" s="17">
        <v>8</v>
      </c>
      <c r="O11" s="17">
        <v>9</v>
      </c>
      <c r="P11" s="17">
        <v>10</v>
      </c>
      <c r="Q11" s="17">
        <v>11</v>
      </c>
      <c r="R11" s="19"/>
      <c r="S11" s="3"/>
    </row>
    <row r="12" spans="1:19" s="21" customFormat="1" ht="36.75" customHeight="1" x14ac:dyDescent="0.3">
      <c r="A12" s="4"/>
      <c r="B12" s="48" t="s">
        <v>17</v>
      </c>
      <c r="C12" s="48"/>
      <c r="D12" s="48"/>
      <c r="E12" s="48"/>
      <c r="F12" s="8" t="s">
        <v>5</v>
      </c>
      <c r="G12" s="31" t="s">
        <v>16</v>
      </c>
      <c r="H12" s="43" t="s">
        <v>4</v>
      </c>
      <c r="I12" s="43" t="s">
        <v>9</v>
      </c>
      <c r="J12" s="43" t="s">
        <v>9</v>
      </c>
      <c r="K12" s="43" t="s">
        <v>10</v>
      </c>
      <c r="L12" s="43" t="s">
        <v>9</v>
      </c>
      <c r="M12" s="14" t="s">
        <v>0</v>
      </c>
      <c r="N12" s="14" t="s">
        <v>10</v>
      </c>
      <c r="O12" s="7">
        <f>O13+O52</f>
        <v>569258679.85000002</v>
      </c>
      <c r="P12" s="7">
        <f>P13+P52</f>
        <v>381819815.85000002</v>
      </c>
      <c r="Q12" s="7">
        <f>Q13+Q52</f>
        <v>347535332.74000001</v>
      </c>
      <c r="R12" s="16">
        <v>0</v>
      </c>
      <c r="S12" s="6" t="s">
        <v>6</v>
      </c>
    </row>
    <row r="13" spans="1:19" s="21" customFormat="1" ht="97.5" customHeight="1" x14ac:dyDescent="0.3">
      <c r="A13" s="4"/>
      <c r="B13" s="9"/>
      <c r="C13" s="48" t="s">
        <v>15</v>
      </c>
      <c r="D13" s="48"/>
      <c r="E13" s="48"/>
      <c r="F13" s="8" t="s">
        <v>5</v>
      </c>
      <c r="G13" s="31" t="s">
        <v>53</v>
      </c>
      <c r="H13" s="43" t="s">
        <v>4</v>
      </c>
      <c r="I13" s="43" t="s">
        <v>3</v>
      </c>
      <c r="J13" s="43" t="s">
        <v>9</v>
      </c>
      <c r="K13" s="43" t="s">
        <v>10</v>
      </c>
      <c r="L13" s="43" t="s">
        <v>9</v>
      </c>
      <c r="M13" s="14" t="s">
        <v>0</v>
      </c>
      <c r="N13" s="14" t="s">
        <v>10</v>
      </c>
      <c r="O13" s="7">
        <f>O14+O36+O45+O21</f>
        <v>569189179.85000002</v>
      </c>
      <c r="P13" s="7">
        <f>P14+P36+P45+P21</f>
        <v>381771815.85000002</v>
      </c>
      <c r="Q13" s="7">
        <f>Q14+Q36+Q45+Q21</f>
        <v>347487332.74000001</v>
      </c>
      <c r="R13" s="16">
        <v>0</v>
      </c>
      <c r="S13" s="6" t="s">
        <v>6</v>
      </c>
    </row>
    <row r="14" spans="1:19" s="21" customFormat="1" ht="42.75" customHeight="1" x14ac:dyDescent="0.3">
      <c r="A14" s="4"/>
      <c r="B14" s="24"/>
      <c r="C14" s="9"/>
      <c r="D14" s="48" t="s">
        <v>14</v>
      </c>
      <c r="E14" s="48"/>
      <c r="F14" s="8" t="s">
        <v>13</v>
      </c>
      <c r="G14" s="31" t="s">
        <v>54</v>
      </c>
      <c r="H14" s="43" t="s">
        <v>4</v>
      </c>
      <c r="I14" s="43" t="s">
        <v>3</v>
      </c>
      <c r="J14" s="43">
        <v>10</v>
      </c>
      <c r="K14" s="43" t="s">
        <v>10</v>
      </c>
      <c r="L14" s="43" t="s">
        <v>9</v>
      </c>
      <c r="M14" s="14" t="s">
        <v>0</v>
      </c>
      <c r="N14" s="14" t="s">
        <v>42</v>
      </c>
      <c r="O14" s="7">
        <f>O15+O17+O19</f>
        <v>102531790.37</v>
      </c>
      <c r="P14" s="7">
        <f t="shared" ref="P14:Q14" si="0">P15</f>
        <v>46967485</v>
      </c>
      <c r="Q14" s="7">
        <f t="shared" si="0"/>
        <v>51392466</v>
      </c>
      <c r="R14" s="16">
        <v>1</v>
      </c>
      <c r="S14" s="6" t="s">
        <v>6</v>
      </c>
    </row>
    <row r="15" spans="1:19" s="21" customFormat="1" ht="37.5" x14ac:dyDescent="0.3">
      <c r="A15" s="4"/>
      <c r="B15" s="26"/>
      <c r="C15" s="9"/>
      <c r="D15" s="26"/>
      <c r="E15" s="26"/>
      <c r="F15" s="8"/>
      <c r="G15" s="31" t="s">
        <v>27</v>
      </c>
      <c r="H15" s="14">
        <v>2</v>
      </c>
      <c r="I15" s="14" t="s">
        <v>3</v>
      </c>
      <c r="J15" s="14">
        <v>15</v>
      </c>
      <c r="K15" s="14" t="s">
        <v>12</v>
      </c>
      <c r="L15" s="14" t="s">
        <v>9</v>
      </c>
      <c r="M15" s="14" t="s">
        <v>0</v>
      </c>
      <c r="N15" s="14" t="s">
        <v>42</v>
      </c>
      <c r="O15" s="7">
        <f>O16</f>
        <v>53564417</v>
      </c>
      <c r="P15" s="7">
        <f>P16</f>
        <v>46967485</v>
      </c>
      <c r="Q15" s="7">
        <f>Q16</f>
        <v>51392466</v>
      </c>
      <c r="R15" s="16"/>
      <c r="S15" s="6"/>
    </row>
    <row r="16" spans="1:19" s="21" customFormat="1" ht="93.75" x14ac:dyDescent="0.3">
      <c r="A16" s="4"/>
      <c r="B16" s="18"/>
      <c r="C16" s="18"/>
      <c r="D16" s="18"/>
      <c r="E16" s="18"/>
      <c r="F16" s="18" t="s">
        <v>13</v>
      </c>
      <c r="G16" s="31" t="s">
        <v>55</v>
      </c>
      <c r="H16" s="43" t="s">
        <v>4</v>
      </c>
      <c r="I16" s="43" t="s">
        <v>3</v>
      </c>
      <c r="J16" s="14" t="s">
        <v>25</v>
      </c>
      <c r="K16" s="43" t="s">
        <v>12</v>
      </c>
      <c r="L16" s="43" t="s">
        <v>1</v>
      </c>
      <c r="M16" s="14" t="s">
        <v>0</v>
      </c>
      <c r="N16" s="14" t="s">
        <v>42</v>
      </c>
      <c r="O16" s="7">
        <v>53564417</v>
      </c>
      <c r="P16" s="7">
        <v>46967485</v>
      </c>
      <c r="Q16" s="7">
        <v>51392466</v>
      </c>
      <c r="R16" s="16">
        <v>1</v>
      </c>
      <c r="S16" s="6" t="s">
        <v>6</v>
      </c>
    </row>
    <row r="17" spans="1:19" s="21" customFormat="1" ht="56.25" x14ac:dyDescent="0.3">
      <c r="A17" s="4"/>
      <c r="B17" s="24"/>
      <c r="C17" s="9"/>
      <c r="D17" s="48" t="s">
        <v>11</v>
      </c>
      <c r="E17" s="48"/>
      <c r="F17" s="8" t="s">
        <v>5</v>
      </c>
      <c r="G17" s="31" t="s">
        <v>64</v>
      </c>
      <c r="H17" s="14">
        <v>2</v>
      </c>
      <c r="I17" s="14" t="s">
        <v>3</v>
      </c>
      <c r="J17" s="14" t="s">
        <v>25</v>
      </c>
      <c r="K17" s="14" t="s">
        <v>65</v>
      </c>
      <c r="L17" s="14" t="s">
        <v>9</v>
      </c>
      <c r="M17" s="14" t="s">
        <v>0</v>
      </c>
      <c r="N17" s="14" t="s">
        <v>42</v>
      </c>
      <c r="O17" s="7">
        <f>O18</f>
        <v>36332423</v>
      </c>
      <c r="P17" s="7">
        <v>0</v>
      </c>
      <c r="Q17" s="7">
        <v>0</v>
      </c>
      <c r="R17" s="16">
        <v>0</v>
      </c>
      <c r="S17" s="6" t="s">
        <v>6</v>
      </c>
    </row>
    <row r="18" spans="1:19" s="21" customFormat="1" ht="75" x14ac:dyDescent="0.3">
      <c r="A18" s="4"/>
      <c r="B18" s="26"/>
      <c r="C18" s="9"/>
      <c r="D18" s="26"/>
      <c r="E18" s="26"/>
      <c r="F18" s="8"/>
      <c r="G18" s="31" t="s">
        <v>66</v>
      </c>
      <c r="H18" s="14">
        <v>2</v>
      </c>
      <c r="I18" s="14" t="s">
        <v>3</v>
      </c>
      <c r="J18" s="14" t="s">
        <v>25</v>
      </c>
      <c r="K18" s="14" t="s">
        <v>65</v>
      </c>
      <c r="L18" s="14" t="s">
        <v>1</v>
      </c>
      <c r="M18" s="14" t="s">
        <v>0</v>
      </c>
      <c r="N18" s="14" t="s">
        <v>42</v>
      </c>
      <c r="O18" s="7">
        <f>25036257+6700000+4596166</f>
        <v>36332423</v>
      </c>
      <c r="P18" s="7">
        <v>0</v>
      </c>
      <c r="Q18" s="7">
        <v>0</v>
      </c>
      <c r="R18" s="16"/>
      <c r="S18" s="6"/>
    </row>
    <row r="19" spans="1:19" s="21" customFormat="1" ht="56.25" x14ac:dyDescent="0.3">
      <c r="A19" s="4"/>
      <c r="B19" s="24"/>
      <c r="C19" s="24"/>
      <c r="D19" s="24"/>
      <c r="E19" s="24"/>
      <c r="F19" s="24" t="s">
        <v>8</v>
      </c>
      <c r="G19" s="31" t="s">
        <v>94</v>
      </c>
      <c r="H19" s="14" t="s">
        <v>4</v>
      </c>
      <c r="I19" s="14" t="s">
        <v>3</v>
      </c>
      <c r="J19" s="14" t="s">
        <v>95</v>
      </c>
      <c r="K19" s="14" t="s">
        <v>75</v>
      </c>
      <c r="L19" s="14" t="s">
        <v>9</v>
      </c>
      <c r="M19" s="14" t="s">
        <v>0</v>
      </c>
      <c r="N19" s="14" t="s">
        <v>42</v>
      </c>
      <c r="O19" s="7">
        <f>O20</f>
        <v>12634950.369999999</v>
      </c>
      <c r="P19" s="7">
        <v>0</v>
      </c>
      <c r="Q19" s="7">
        <v>0</v>
      </c>
      <c r="R19" s="16">
        <v>24</v>
      </c>
      <c r="S19" s="6" t="s">
        <v>6</v>
      </c>
    </row>
    <row r="20" spans="1:19" s="21" customFormat="1" ht="56.25" x14ac:dyDescent="0.3">
      <c r="A20" s="4"/>
      <c r="B20" s="26"/>
      <c r="C20" s="26"/>
      <c r="D20" s="26"/>
      <c r="E20" s="26"/>
      <c r="F20" s="26"/>
      <c r="G20" s="31" t="s">
        <v>96</v>
      </c>
      <c r="H20" s="14" t="s">
        <v>4</v>
      </c>
      <c r="I20" s="14" t="s">
        <v>3</v>
      </c>
      <c r="J20" s="14" t="s">
        <v>95</v>
      </c>
      <c r="K20" s="14" t="s">
        <v>75</v>
      </c>
      <c r="L20" s="14" t="s">
        <v>1</v>
      </c>
      <c r="M20" s="14" t="s">
        <v>0</v>
      </c>
      <c r="N20" s="14" t="s">
        <v>42</v>
      </c>
      <c r="O20" s="7">
        <f>12134950.37+500000</f>
        <v>12634950.369999999</v>
      </c>
      <c r="P20" s="7">
        <v>0</v>
      </c>
      <c r="Q20" s="7">
        <v>0</v>
      </c>
      <c r="R20" s="16"/>
      <c r="S20" s="6"/>
    </row>
    <row r="21" spans="1:19" s="21" customFormat="1" ht="96.6" customHeight="1" x14ac:dyDescent="0.3">
      <c r="A21" s="4"/>
      <c r="B21" s="18"/>
      <c r="C21" s="18"/>
      <c r="D21" s="18"/>
      <c r="E21" s="18"/>
      <c r="F21" s="18"/>
      <c r="G21" s="31" t="s">
        <v>67</v>
      </c>
      <c r="H21" s="14" t="s">
        <v>4</v>
      </c>
      <c r="I21" s="14" t="s">
        <v>3</v>
      </c>
      <c r="J21" s="14" t="s">
        <v>68</v>
      </c>
      <c r="K21" s="14" t="s">
        <v>10</v>
      </c>
      <c r="L21" s="14" t="s">
        <v>9</v>
      </c>
      <c r="M21" s="14" t="s">
        <v>0</v>
      </c>
      <c r="N21" s="14" t="s">
        <v>42</v>
      </c>
      <c r="O21" s="7">
        <f>O34+O32+O22+O24+O28+O30+O26</f>
        <v>131951528.12000002</v>
      </c>
      <c r="P21" s="7">
        <f>P34+P32+P22+P24+P28</f>
        <v>52764013.049999997</v>
      </c>
      <c r="Q21" s="7">
        <f>Q34+Q32+Q22+Q24+Q28</f>
        <v>13992847.559999999</v>
      </c>
      <c r="R21" s="16"/>
      <c r="S21" s="6"/>
    </row>
    <row r="22" spans="1:19" s="21" customFormat="1" ht="147" customHeight="1" x14ac:dyDescent="0.3">
      <c r="A22" s="4"/>
      <c r="B22" s="26"/>
      <c r="C22" s="26"/>
      <c r="D22" s="26"/>
      <c r="E22" s="26"/>
      <c r="F22" s="26"/>
      <c r="G22" s="31" t="s">
        <v>78</v>
      </c>
      <c r="H22" s="14" t="s">
        <v>4</v>
      </c>
      <c r="I22" s="14" t="s">
        <v>3</v>
      </c>
      <c r="J22" s="14" t="s">
        <v>70</v>
      </c>
      <c r="K22" s="14" t="s">
        <v>79</v>
      </c>
      <c r="L22" s="14" t="s">
        <v>9</v>
      </c>
      <c r="M22" s="14" t="s">
        <v>0</v>
      </c>
      <c r="N22" s="14" t="s">
        <v>42</v>
      </c>
      <c r="O22" s="7">
        <f>O23</f>
        <v>3768161.29</v>
      </c>
      <c r="P22" s="7">
        <f>P23</f>
        <v>3803330.05</v>
      </c>
      <c r="Q22" s="7">
        <f>Q23</f>
        <v>3803330.05</v>
      </c>
      <c r="R22" s="16"/>
      <c r="S22" s="6"/>
    </row>
    <row r="23" spans="1:19" s="21" customFormat="1" ht="187.5" x14ac:dyDescent="0.3">
      <c r="A23" s="4"/>
      <c r="B23" s="18"/>
      <c r="C23" s="18"/>
      <c r="D23" s="18"/>
      <c r="E23" s="18"/>
      <c r="F23" s="18" t="s">
        <v>5</v>
      </c>
      <c r="G23" s="31" t="s">
        <v>80</v>
      </c>
      <c r="H23" s="14" t="s">
        <v>4</v>
      </c>
      <c r="I23" s="14" t="s">
        <v>3</v>
      </c>
      <c r="J23" s="14" t="s">
        <v>70</v>
      </c>
      <c r="K23" s="14" t="s">
        <v>79</v>
      </c>
      <c r="L23" s="14" t="s">
        <v>1</v>
      </c>
      <c r="M23" s="14" t="s">
        <v>0</v>
      </c>
      <c r="N23" s="14" t="s">
        <v>42</v>
      </c>
      <c r="O23" s="7">
        <f>3858185.89-90024.6</f>
        <v>3768161.29</v>
      </c>
      <c r="P23" s="7">
        <v>3803330.05</v>
      </c>
      <c r="Q23" s="7">
        <v>3803330.05</v>
      </c>
      <c r="R23" s="16">
        <v>29</v>
      </c>
      <c r="S23" s="6" t="s">
        <v>6</v>
      </c>
    </row>
    <row r="24" spans="1:19" s="41" customFormat="1" ht="131.25" x14ac:dyDescent="0.3">
      <c r="A24" s="33"/>
      <c r="B24" s="34"/>
      <c r="C24" s="34"/>
      <c r="D24" s="34"/>
      <c r="E24" s="34"/>
      <c r="F24" s="34"/>
      <c r="G24" s="31" t="s">
        <v>81</v>
      </c>
      <c r="H24" s="14" t="s">
        <v>4</v>
      </c>
      <c r="I24" s="14" t="s">
        <v>3</v>
      </c>
      <c r="J24" s="14" t="s">
        <v>70</v>
      </c>
      <c r="K24" s="14" t="s">
        <v>82</v>
      </c>
      <c r="L24" s="14" t="s">
        <v>9</v>
      </c>
      <c r="M24" s="14" t="s">
        <v>0</v>
      </c>
      <c r="N24" s="14" t="s">
        <v>42</v>
      </c>
      <c r="O24" s="7">
        <f>O25</f>
        <v>10662705</v>
      </c>
      <c r="P24" s="7">
        <f>P25</f>
        <v>10662705</v>
      </c>
      <c r="Q24" s="7">
        <f>Q25</f>
        <v>10189517.51</v>
      </c>
      <c r="R24" s="39"/>
      <c r="S24" s="40"/>
    </row>
    <row r="25" spans="1:19" s="41" customFormat="1" ht="150" x14ac:dyDescent="0.3">
      <c r="A25" s="33"/>
      <c r="B25" s="34"/>
      <c r="C25" s="34"/>
      <c r="D25" s="34"/>
      <c r="E25" s="34"/>
      <c r="F25" s="34"/>
      <c r="G25" s="31" t="s">
        <v>83</v>
      </c>
      <c r="H25" s="14" t="s">
        <v>4</v>
      </c>
      <c r="I25" s="14" t="s">
        <v>3</v>
      </c>
      <c r="J25" s="14" t="s">
        <v>70</v>
      </c>
      <c r="K25" s="14" t="s">
        <v>82</v>
      </c>
      <c r="L25" s="14" t="s">
        <v>1</v>
      </c>
      <c r="M25" s="14" t="s">
        <v>0</v>
      </c>
      <c r="N25" s="14" t="s">
        <v>42</v>
      </c>
      <c r="O25" s="7">
        <v>10662705</v>
      </c>
      <c r="P25" s="7">
        <v>10662705</v>
      </c>
      <c r="Q25" s="7">
        <v>10189517.51</v>
      </c>
      <c r="R25" s="39"/>
      <c r="S25" s="40"/>
    </row>
    <row r="26" spans="1:19" s="21" customFormat="1" ht="56.25" x14ac:dyDescent="0.3">
      <c r="A26" s="27"/>
      <c r="B26" s="28"/>
      <c r="C26" s="28"/>
      <c r="D26" s="28"/>
      <c r="E26" s="28"/>
      <c r="F26" s="28"/>
      <c r="G26" s="31" t="s">
        <v>97</v>
      </c>
      <c r="H26" s="14" t="s">
        <v>4</v>
      </c>
      <c r="I26" s="14" t="s">
        <v>3</v>
      </c>
      <c r="J26" s="14" t="s">
        <v>70</v>
      </c>
      <c r="K26" s="14" t="s">
        <v>98</v>
      </c>
      <c r="L26" s="14" t="s">
        <v>9</v>
      </c>
      <c r="M26" s="14" t="s">
        <v>0</v>
      </c>
      <c r="N26" s="14" t="s">
        <v>42</v>
      </c>
      <c r="O26" s="7">
        <f>O27</f>
        <v>1567500</v>
      </c>
      <c r="P26" s="7">
        <v>0</v>
      </c>
      <c r="Q26" s="7">
        <v>0</v>
      </c>
      <c r="R26" s="29"/>
      <c r="S26" s="30"/>
    </row>
    <row r="27" spans="1:19" s="21" customFormat="1" ht="93.75" x14ac:dyDescent="0.3">
      <c r="A27" s="27"/>
      <c r="B27" s="28"/>
      <c r="C27" s="28"/>
      <c r="D27" s="28"/>
      <c r="E27" s="28"/>
      <c r="F27" s="28"/>
      <c r="G27" s="31" t="s">
        <v>99</v>
      </c>
      <c r="H27" s="14" t="s">
        <v>4</v>
      </c>
      <c r="I27" s="14" t="s">
        <v>3</v>
      </c>
      <c r="J27" s="14" t="s">
        <v>70</v>
      </c>
      <c r="K27" s="14" t="s">
        <v>98</v>
      </c>
      <c r="L27" s="14" t="s">
        <v>1</v>
      </c>
      <c r="M27" s="14" t="s">
        <v>0</v>
      </c>
      <c r="N27" s="14" t="s">
        <v>42</v>
      </c>
      <c r="O27" s="7">
        <f>2849050-1281550</f>
        <v>1567500</v>
      </c>
      <c r="P27" s="7">
        <v>0</v>
      </c>
      <c r="Q27" s="7">
        <v>0</v>
      </c>
      <c r="R27" s="29"/>
      <c r="S27" s="30"/>
    </row>
    <row r="28" spans="1:19" s="21" customFormat="1" ht="112.5" x14ac:dyDescent="0.3">
      <c r="A28" s="27"/>
      <c r="B28" s="28"/>
      <c r="C28" s="28"/>
      <c r="D28" s="28"/>
      <c r="E28" s="28"/>
      <c r="F28" s="28"/>
      <c r="G28" s="31" t="s">
        <v>84</v>
      </c>
      <c r="H28" s="14" t="s">
        <v>4</v>
      </c>
      <c r="I28" s="14" t="s">
        <v>3</v>
      </c>
      <c r="J28" s="14" t="s">
        <v>70</v>
      </c>
      <c r="K28" s="14" t="s">
        <v>85</v>
      </c>
      <c r="L28" s="14" t="s">
        <v>9</v>
      </c>
      <c r="M28" s="14" t="s">
        <v>0</v>
      </c>
      <c r="N28" s="14" t="s">
        <v>42</v>
      </c>
      <c r="O28" s="7">
        <f>O29</f>
        <v>100000</v>
      </c>
      <c r="P28" s="7">
        <v>0</v>
      </c>
      <c r="Q28" s="7">
        <v>0</v>
      </c>
      <c r="R28" s="29"/>
      <c r="S28" s="30"/>
    </row>
    <row r="29" spans="1:19" s="21" customFormat="1" ht="131.25" x14ac:dyDescent="0.3">
      <c r="G29" s="31" t="s">
        <v>86</v>
      </c>
      <c r="H29" s="14" t="s">
        <v>4</v>
      </c>
      <c r="I29" s="14" t="s">
        <v>3</v>
      </c>
      <c r="J29" s="14" t="s">
        <v>70</v>
      </c>
      <c r="K29" s="14" t="s">
        <v>85</v>
      </c>
      <c r="L29" s="14" t="s">
        <v>1</v>
      </c>
      <c r="M29" s="14" t="s">
        <v>0</v>
      </c>
      <c r="N29" s="14" t="s">
        <v>42</v>
      </c>
      <c r="O29" s="7">
        <v>100000</v>
      </c>
      <c r="P29" s="7">
        <v>0</v>
      </c>
      <c r="Q29" s="7">
        <v>0</v>
      </c>
    </row>
    <row r="30" spans="1:19" s="21" customFormat="1" ht="93.75" x14ac:dyDescent="0.3">
      <c r="G30" s="31" t="s">
        <v>91</v>
      </c>
      <c r="H30" s="14" t="s">
        <v>4</v>
      </c>
      <c r="I30" s="14" t="s">
        <v>3</v>
      </c>
      <c r="J30" s="14" t="s">
        <v>70</v>
      </c>
      <c r="K30" s="14" t="s">
        <v>92</v>
      </c>
      <c r="L30" s="14" t="s">
        <v>9</v>
      </c>
      <c r="M30" s="14" t="s">
        <v>0</v>
      </c>
      <c r="N30" s="14" t="s">
        <v>42</v>
      </c>
      <c r="O30" s="7">
        <f>O31</f>
        <v>1888110.0299999998</v>
      </c>
      <c r="P30" s="7">
        <v>0</v>
      </c>
      <c r="Q30" s="7">
        <v>0</v>
      </c>
    </row>
    <row r="31" spans="1:19" s="21" customFormat="1" ht="112.5" x14ac:dyDescent="0.3">
      <c r="G31" s="31" t="s">
        <v>93</v>
      </c>
      <c r="H31" s="14" t="s">
        <v>4</v>
      </c>
      <c r="I31" s="14" t="s">
        <v>3</v>
      </c>
      <c r="J31" s="14" t="s">
        <v>70</v>
      </c>
      <c r="K31" s="14" t="s">
        <v>92</v>
      </c>
      <c r="L31" s="14" t="s">
        <v>1</v>
      </c>
      <c r="M31" s="14" t="s">
        <v>0</v>
      </c>
      <c r="N31" s="14" t="s">
        <v>42</v>
      </c>
      <c r="O31" s="7">
        <f>1915335.13-27225.1</f>
        <v>1888110.0299999998</v>
      </c>
      <c r="P31" s="7">
        <v>0</v>
      </c>
      <c r="Q31" s="7">
        <v>0</v>
      </c>
    </row>
    <row r="32" spans="1:19" ht="56.25" x14ac:dyDescent="0.3">
      <c r="G32" s="31" t="s">
        <v>69</v>
      </c>
      <c r="H32" s="14" t="s">
        <v>4</v>
      </c>
      <c r="I32" s="14" t="s">
        <v>3</v>
      </c>
      <c r="J32" s="14" t="s">
        <v>70</v>
      </c>
      <c r="K32" s="14" t="s">
        <v>71</v>
      </c>
      <c r="L32" s="14" t="s">
        <v>9</v>
      </c>
      <c r="M32" s="14" t="s">
        <v>0</v>
      </c>
      <c r="N32" s="14" t="s">
        <v>42</v>
      </c>
      <c r="O32" s="7">
        <f>O33</f>
        <v>169537.41</v>
      </c>
      <c r="P32" s="7">
        <v>0</v>
      </c>
      <c r="Q32" s="7">
        <v>0</v>
      </c>
    </row>
    <row r="33" spans="7:17" ht="75" x14ac:dyDescent="0.3">
      <c r="G33" s="31" t="s">
        <v>72</v>
      </c>
      <c r="H33" s="14" t="s">
        <v>4</v>
      </c>
      <c r="I33" s="14" t="s">
        <v>3</v>
      </c>
      <c r="J33" s="14" t="s">
        <v>70</v>
      </c>
      <c r="K33" s="14" t="s">
        <v>71</v>
      </c>
      <c r="L33" s="14" t="s">
        <v>1</v>
      </c>
      <c r="M33" s="14" t="s">
        <v>0</v>
      </c>
      <c r="N33" s="14" t="s">
        <v>42</v>
      </c>
      <c r="O33" s="7">
        <f>51020.41+118517</f>
        <v>169537.41</v>
      </c>
      <c r="P33" s="7">
        <v>0</v>
      </c>
      <c r="Q33" s="7">
        <v>0</v>
      </c>
    </row>
    <row r="34" spans="7:17" x14ac:dyDescent="0.3">
      <c r="G34" s="31" t="s">
        <v>73</v>
      </c>
      <c r="H34" s="14" t="s">
        <v>4</v>
      </c>
      <c r="I34" s="14" t="s">
        <v>3</v>
      </c>
      <c r="J34" s="14" t="s">
        <v>74</v>
      </c>
      <c r="K34" s="14" t="s">
        <v>75</v>
      </c>
      <c r="L34" s="14" t="s">
        <v>9</v>
      </c>
      <c r="M34" s="14" t="s">
        <v>0</v>
      </c>
      <c r="N34" s="14" t="s">
        <v>42</v>
      </c>
      <c r="O34" s="7">
        <f>O35</f>
        <v>113795514.39000002</v>
      </c>
      <c r="P34" s="7">
        <f>P35</f>
        <v>38297978</v>
      </c>
      <c r="Q34" s="7">
        <v>0</v>
      </c>
    </row>
    <row r="35" spans="7:17" ht="37.5" x14ac:dyDescent="0.3">
      <c r="G35" s="31" t="s">
        <v>76</v>
      </c>
      <c r="H35" s="14" t="s">
        <v>4</v>
      </c>
      <c r="I35" s="14" t="s">
        <v>3</v>
      </c>
      <c r="J35" s="14" t="s">
        <v>74</v>
      </c>
      <c r="K35" s="14" t="s">
        <v>75</v>
      </c>
      <c r="L35" s="14" t="s">
        <v>1</v>
      </c>
      <c r="M35" s="14" t="s">
        <v>0</v>
      </c>
      <c r="N35" s="14" t="s">
        <v>42</v>
      </c>
      <c r="O35" s="7">
        <f>42270402+8950550.66+1237363.17+1972559.86+2975052.25+7595648.72+40651069.93+1369868.07-540000+3342755+63193-132578.74-370718.72+3467542+101806.65-623.7+291975.84-12264+561912.4</f>
        <v>113795514.39000002</v>
      </c>
      <c r="P35" s="7">
        <v>38297978</v>
      </c>
      <c r="Q35" s="7">
        <v>0</v>
      </c>
    </row>
    <row r="36" spans="7:17" ht="37.5" x14ac:dyDescent="0.3">
      <c r="G36" s="31" t="s">
        <v>56</v>
      </c>
      <c r="H36" s="43" t="s">
        <v>4</v>
      </c>
      <c r="I36" s="43" t="s">
        <v>3</v>
      </c>
      <c r="J36" s="43">
        <v>30</v>
      </c>
      <c r="K36" s="43" t="s">
        <v>10</v>
      </c>
      <c r="L36" s="43" t="s">
        <v>9</v>
      </c>
      <c r="M36" s="14" t="s">
        <v>0</v>
      </c>
      <c r="N36" s="14" t="s">
        <v>42</v>
      </c>
      <c r="O36" s="7">
        <f>O38+O42+O40+O43</f>
        <v>313843301.99000001</v>
      </c>
      <c r="P36" s="7">
        <f t="shared" ref="P36:Q36" si="1">P38+P42+P40+P43</f>
        <v>257772901.96000001</v>
      </c>
      <c r="Q36" s="7">
        <f t="shared" si="1"/>
        <v>257834603.34</v>
      </c>
    </row>
    <row r="37" spans="7:17" ht="75" x14ac:dyDescent="0.3">
      <c r="G37" s="31" t="s">
        <v>39</v>
      </c>
      <c r="H37" s="14" t="s">
        <v>4</v>
      </c>
      <c r="I37" s="14" t="s">
        <v>3</v>
      </c>
      <c r="J37" s="14" t="s">
        <v>26</v>
      </c>
      <c r="K37" s="14" t="s">
        <v>7</v>
      </c>
      <c r="L37" s="14" t="s">
        <v>9</v>
      </c>
      <c r="M37" s="14" t="s">
        <v>0</v>
      </c>
      <c r="N37" s="14" t="s">
        <v>42</v>
      </c>
      <c r="O37" s="7">
        <f>O38</f>
        <v>304926269.67000002</v>
      </c>
      <c r="P37" s="7">
        <f>P38</f>
        <v>247222188.64000002</v>
      </c>
      <c r="Q37" s="7">
        <f>Q38</f>
        <v>247283832.38</v>
      </c>
    </row>
    <row r="38" spans="7:17" ht="93.75" x14ac:dyDescent="0.3">
      <c r="G38" s="31" t="s">
        <v>57</v>
      </c>
      <c r="H38" s="43" t="s">
        <v>4</v>
      </c>
      <c r="I38" s="43" t="s">
        <v>3</v>
      </c>
      <c r="J38" s="43">
        <v>30</v>
      </c>
      <c r="K38" s="43" t="s">
        <v>7</v>
      </c>
      <c r="L38" s="43" t="s">
        <v>1</v>
      </c>
      <c r="M38" s="14" t="s">
        <v>0</v>
      </c>
      <c r="N38" s="14" t="s">
        <v>42</v>
      </c>
      <c r="O38" s="7">
        <f>253578033.52+14594338.27+27554938+9198959.88</f>
        <v>304926269.67000002</v>
      </c>
      <c r="P38" s="7">
        <f>247228333.27-6144.63</f>
        <v>247222188.64000002</v>
      </c>
      <c r="Q38" s="7">
        <f>247289977.01-6144.63</f>
        <v>247283832.38</v>
      </c>
    </row>
    <row r="39" spans="7:17" ht="93.75" x14ac:dyDescent="0.3">
      <c r="G39" s="31" t="s">
        <v>28</v>
      </c>
      <c r="H39" s="14" t="s">
        <v>4</v>
      </c>
      <c r="I39" s="14" t="s">
        <v>3</v>
      </c>
      <c r="J39" s="14" t="s">
        <v>26</v>
      </c>
      <c r="K39" s="14" t="s">
        <v>20</v>
      </c>
      <c r="L39" s="14" t="s">
        <v>9</v>
      </c>
      <c r="M39" s="14" t="s">
        <v>0</v>
      </c>
      <c r="N39" s="14" t="s">
        <v>42</v>
      </c>
      <c r="O39" s="7">
        <f>O40</f>
        <v>7966043</v>
      </c>
      <c r="P39" s="7">
        <f>P40</f>
        <v>9366043</v>
      </c>
      <c r="Q39" s="7">
        <f>Q40</f>
        <v>9366043</v>
      </c>
    </row>
    <row r="40" spans="7:17" ht="150" x14ac:dyDescent="0.3">
      <c r="G40" s="31" t="s">
        <v>77</v>
      </c>
      <c r="H40" s="14">
        <v>2</v>
      </c>
      <c r="I40" s="14" t="s">
        <v>3</v>
      </c>
      <c r="J40" s="14" t="s">
        <v>26</v>
      </c>
      <c r="K40" s="14" t="s">
        <v>20</v>
      </c>
      <c r="L40" s="14" t="s">
        <v>1</v>
      </c>
      <c r="M40" s="14" t="s">
        <v>0</v>
      </c>
      <c r="N40" s="14" t="s">
        <v>42</v>
      </c>
      <c r="O40" s="7">
        <f>9366043-1400000</f>
        <v>7966043</v>
      </c>
      <c r="P40" s="7">
        <v>9366043</v>
      </c>
      <c r="Q40" s="7">
        <v>9366043</v>
      </c>
    </row>
    <row r="41" spans="7:17" ht="168.75" x14ac:dyDescent="0.3">
      <c r="G41" s="31" t="s">
        <v>29</v>
      </c>
      <c r="H41" s="14" t="s">
        <v>4</v>
      </c>
      <c r="I41" s="14" t="s">
        <v>3</v>
      </c>
      <c r="J41" s="14" t="s">
        <v>26</v>
      </c>
      <c r="K41" s="14" t="s">
        <v>2</v>
      </c>
      <c r="L41" s="14" t="s">
        <v>9</v>
      </c>
      <c r="M41" s="14" t="s">
        <v>0</v>
      </c>
      <c r="N41" s="14" t="s">
        <v>42</v>
      </c>
      <c r="O41" s="7">
        <f>O42</f>
        <v>950917</v>
      </c>
      <c r="P41" s="7">
        <f>P42</f>
        <v>1184595</v>
      </c>
      <c r="Q41" s="7">
        <f>Q42</f>
        <v>1184595</v>
      </c>
    </row>
    <row r="42" spans="7:17" ht="187.5" x14ac:dyDescent="0.3">
      <c r="G42" s="31" t="s">
        <v>40</v>
      </c>
      <c r="H42" s="43" t="s">
        <v>4</v>
      </c>
      <c r="I42" s="43" t="s">
        <v>3</v>
      </c>
      <c r="J42" s="43">
        <v>30</v>
      </c>
      <c r="K42" s="43" t="s">
        <v>2</v>
      </c>
      <c r="L42" s="43" t="s">
        <v>1</v>
      </c>
      <c r="M42" s="14" t="s">
        <v>0</v>
      </c>
      <c r="N42" s="14" t="s">
        <v>42</v>
      </c>
      <c r="O42" s="7">
        <f>1184595-233678</f>
        <v>950917</v>
      </c>
      <c r="P42" s="7">
        <v>1184595</v>
      </c>
      <c r="Q42" s="7">
        <v>1184595</v>
      </c>
    </row>
    <row r="43" spans="7:17" ht="131.25" x14ac:dyDescent="0.3">
      <c r="G43" s="35" t="s">
        <v>37</v>
      </c>
      <c r="H43" s="36">
        <v>2</v>
      </c>
      <c r="I43" s="37" t="s">
        <v>3</v>
      </c>
      <c r="J43" s="37" t="s">
        <v>35</v>
      </c>
      <c r="K43" s="37" t="s">
        <v>36</v>
      </c>
      <c r="L43" s="37" t="s">
        <v>9</v>
      </c>
      <c r="M43" s="37" t="s">
        <v>0</v>
      </c>
      <c r="N43" s="37" t="s">
        <v>42</v>
      </c>
      <c r="O43" s="38">
        <f>O44</f>
        <v>72.319999999999993</v>
      </c>
      <c r="P43" s="38">
        <f t="shared" ref="P43:Q43" si="2">P44</f>
        <v>75.319999999999993</v>
      </c>
      <c r="Q43" s="38">
        <f t="shared" si="2"/>
        <v>132.96</v>
      </c>
    </row>
    <row r="44" spans="7:17" ht="150" x14ac:dyDescent="0.3">
      <c r="G44" s="35" t="s">
        <v>38</v>
      </c>
      <c r="H44" s="37" t="s">
        <v>4</v>
      </c>
      <c r="I44" s="37" t="s">
        <v>3</v>
      </c>
      <c r="J44" s="37">
        <v>35</v>
      </c>
      <c r="K44" s="37">
        <v>120</v>
      </c>
      <c r="L44" s="37" t="s">
        <v>1</v>
      </c>
      <c r="M44" s="37" t="s">
        <v>0</v>
      </c>
      <c r="N44" s="37" t="s">
        <v>42</v>
      </c>
      <c r="O44" s="38">
        <v>72.319999999999993</v>
      </c>
      <c r="P44" s="38">
        <v>75.319999999999993</v>
      </c>
      <c r="Q44" s="38">
        <v>132.96</v>
      </c>
    </row>
    <row r="45" spans="7:17" x14ac:dyDescent="0.3">
      <c r="G45" s="31" t="s">
        <v>33</v>
      </c>
      <c r="H45" s="14">
        <v>2</v>
      </c>
      <c r="I45" s="14" t="s">
        <v>3</v>
      </c>
      <c r="J45" s="14" t="s">
        <v>34</v>
      </c>
      <c r="K45" s="14" t="s">
        <v>10</v>
      </c>
      <c r="L45" s="14" t="s">
        <v>9</v>
      </c>
      <c r="M45" s="14" t="s">
        <v>0</v>
      </c>
      <c r="N45" s="14" t="s">
        <v>42</v>
      </c>
      <c r="O45" s="7">
        <f>O46+O48+O50</f>
        <v>20862559.370000001</v>
      </c>
      <c r="P45" s="7">
        <f t="shared" ref="P45:Q45" si="3">P46+P48</f>
        <v>24267415.84</v>
      </c>
      <c r="Q45" s="7">
        <f t="shared" si="3"/>
        <v>24267415.84</v>
      </c>
    </row>
    <row r="46" spans="7:17" ht="131.25" x14ac:dyDescent="0.3">
      <c r="G46" s="31" t="s">
        <v>32</v>
      </c>
      <c r="H46" s="14">
        <v>2</v>
      </c>
      <c r="I46" s="14" t="s">
        <v>3</v>
      </c>
      <c r="J46" s="14">
        <v>40</v>
      </c>
      <c r="K46" s="14" t="s">
        <v>31</v>
      </c>
      <c r="L46" s="14" t="s">
        <v>9</v>
      </c>
      <c r="M46" s="14" t="s">
        <v>0</v>
      </c>
      <c r="N46" s="14" t="s">
        <v>42</v>
      </c>
      <c r="O46" s="7">
        <f>O47</f>
        <v>6161289.71</v>
      </c>
      <c r="P46" s="7">
        <f>P47</f>
        <v>9713659.8399999999</v>
      </c>
      <c r="Q46" s="7">
        <f t="shared" ref="Q46" si="4">Q47</f>
        <v>9713659.8399999999</v>
      </c>
    </row>
    <row r="47" spans="7:17" ht="150" x14ac:dyDescent="0.3">
      <c r="G47" s="31" t="s">
        <v>30</v>
      </c>
      <c r="H47" s="14">
        <v>2</v>
      </c>
      <c r="I47" s="14" t="s">
        <v>3</v>
      </c>
      <c r="J47" s="14">
        <v>40</v>
      </c>
      <c r="K47" s="14" t="s">
        <v>31</v>
      </c>
      <c r="L47" s="14" t="s">
        <v>1</v>
      </c>
      <c r="M47" s="14" t="s">
        <v>0</v>
      </c>
      <c r="N47" s="14" t="s">
        <v>42</v>
      </c>
      <c r="O47" s="7">
        <f>9143759.5-2090000+100047.04+34372.8+23491-470000+15000+3643.5+15975.87-615000</f>
        <v>6161289.71</v>
      </c>
      <c r="P47" s="7">
        <f>9559935.5+100047.04+34372.8+15661+3643.5</f>
        <v>9713659.8399999999</v>
      </c>
      <c r="Q47" s="7">
        <f>9559935.5+100047.04+34372.8+15661+3643.5</f>
        <v>9713659.8399999999</v>
      </c>
    </row>
    <row r="48" spans="7:17" ht="168.75" x14ac:dyDescent="0.3">
      <c r="G48" s="31" t="s">
        <v>87</v>
      </c>
      <c r="H48" s="14" t="s">
        <v>4</v>
      </c>
      <c r="I48" s="14" t="s">
        <v>3</v>
      </c>
      <c r="J48" s="14" t="s">
        <v>88</v>
      </c>
      <c r="K48" s="14" t="s">
        <v>89</v>
      </c>
      <c r="L48" s="14" t="s">
        <v>9</v>
      </c>
      <c r="M48" s="14" t="s">
        <v>0</v>
      </c>
      <c r="N48" s="14" t="s">
        <v>42</v>
      </c>
      <c r="O48" s="7">
        <f>O49</f>
        <v>14301269.66</v>
      </c>
      <c r="P48" s="7">
        <f>P49</f>
        <v>14553756</v>
      </c>
      <c r="Q48" s="7">
        <f>Q49</f>
        <v>14553756</v>
      </c>
    </row>
    <row r="49" spans="7:17" ht="187.5" x14ac:dyDescent="0.3">
      <c r="G49" s="31" t="s">
        <v>90</v>
      </c>
      <c r="H49" s="14" t="s">
        <v>4</v>
      </c>
      <c r="I49" s="14" t="s">
        <v>3</v>
      </c>
      <c r="J49" s="14" t="s">
        <v>88</v>
      </c>
      <c r="K49" s="14" t="s">
        <v>89</v>
      </c>
      <c r="L49" s="14" t="s">
        <v>1</v>
      </c>
      <c r="M49" s="14" t="s">
        <v>0</v>
      </c>
      <c r="N49" s="14" t="s">
        <v>42</v>
      </c>
      <c r="O49" s="7">
        <f>14553756-252486.34</f>
        <v>14301269.66</v>
      </c>
      <c r="P49" s="7">
        <v>14553756</v>
      </c>
      <c r="Q49" s="7">
        <v>14553756</v>
      </c>
    </row>
    <row r="50" spans="7:17" ht="56.25" x14ac:dyDescent="0.3">
      <c r="G50" s="31" t="s">
        <v>100</v>
      </c>
      <c r="H50" s="14" t="s">
        <v>4</v>
      </c>
      <c r="I50" s="14" t="s">
        <v>3</v>
      </c>
      <c r="J50" s="14" t="s">
        <v>101</v>
      </c>
      <c r="K50" s="14" t="s">
        <v>75</v>
      </c>
      <c r="L50" s="14" t="s">
        <v>9</v>
      </c>
      <c r="M50" s="14" t="s">
        <v>0</v>
      </c>
      <c r="N50" s="14" t="s">
        <v>42</v>
      </c>
      <c r="O50" s="7">
        <f>O51</f>
        <v>400000</v>
      </c>
      <c r="P50" s="7">
        <v>0</v>
      </c>
      <c r="Q50" s="7">
        <v>0</v>
      </c>
    </row>
    <row r="51" spans="7:17" ht="75" x14ac:dyDescent="0.3">
      <c r="G51" s="31" t="s">
        <v>102</v>
      </c>
      <c r="H51" s="14" t="s">
        <v>4</v>
      </c>
      <c r="I51" s="14" t="s">
        <v>3</v>
      </c>
      <c r="J51" s="14" t="s">
        <v>101</v>
      </c>
      <c r="K51" s="14" t="s">
        <v>75</v>
      </c>
      <c r="L51" s="14" t="s">
        <v>1</v>
      </c>
      <c r="M51" s="14" t="s">
        <v>0</v>
      </c>
      <c r="N51" s="14" t="s">
        <v>42</v>
      </c>
      <c r="O51" s="7">
        <f>150000+250000</f>
        <v>400000</v>
      </c>
      <c r="P51" s="7">
        <v>0</v>
      </c>
      <c r="Q51" s="7">
        <v>0</v>
      </c>
    </row>
    <row r="52" spans="7:17" ht="37.5" x14ac:dyDescent="0.3">
      <c r="G52" s="32" t="s">
        <v>21</v>
      </c>
      <c r="H52" s="22" t="s">
        <v>4</v>
      </c>
      <c r="I52" s="22" t="s">
        <v>22</v>
      </c>
      <c r="J52" s="22" t="s">
        <v>9</v>
      </c>
      <c r="K52" s="22" t="s">
        <v>10</v>
      </c>
      <c r="L52" s="22" t="s">
        <v>9</v>
      </c>
      <c r="M52" s="22" t="s">
        <v>0</v>
      </c>
      <c r="N52" s="22" t="s">
        <v>10</v>
      </c>
      <c r="O52" s="23">
        <f>O53</f>
        <v>69500</v>
      </c>
      <c r="P52" s="23">
        <f t="shared" ref="P52:Q52" si="5">P53</f>
        <v>48000</v>
      </c>
      <c r="Q52" s="23">
        <f t="shared" si="5"/>
        <v>48000</v>
      </c>
    </row>
    <row r="53" spans="7:17" ht="56.25" x14ac:dyDescent="0.3">
      <c r="G53" s="32" t="s">
        <v>58</v>
      </c>
      <c r="H53" s="22" t="s">
        <v>4</v>
      </c>
      <c r="I53" s="22" t="s">
        <v>22</v>
      </c>
      <c r="J53" s="22" t="s">
        <v>1</v>
      </c>
      <c r="K53" s="22" t="s">
        <v>10</v>
      </c>
      <c r="L53" s="22" t="s">
        <v>1</v>
      </c>
      <c r="M53" s="22" t="s">
        <v>0</v>
      </c>
      <c r="N53" s="22" t="s">
        <v>42</v>
      </c>
      <c r="O53" s="23">
        <f>O54</f>
        <v>69500</v>
      </c>
      <c r="P53" s="23">
        <f>P54</f>
        <v>48000</v>
      </c>
      <c r="Q53" s="23">
        <f>Q54</f>
        <v>48000</v>
      </c>
    </row>
    <row r="54" spans="7:17" ht="93.75" x14ac:dyDescent="0.3">
      <c r="G54" s="32" t="s">
        <v>59</v>
      </c>
      <c r="H54" s="22" t="s">
        <v>4</v>
      </c>
      <c r="I54" s="22" t="s">
        <v>22</v>
      </c>
      <c r="J54" s="22" t="s">
        <v>1</v>
      </c>
      <c r="K54" s="22" t="s">
        <v>23</v>
      </c>
      <c r="L54" s="22" t="s">
        <v>1</v>
      </c>
      <c r="M54" s="22" t="s">
        <v>0</v>
      </c>
      <c r="N54" s="22" t="s">
        <v>42</v>
      </c>
      <c r="O54" s="23">
        <f>48000+11150+10350</f>
        <v>69500</v>
      </c>
      <c r="P54" s="23">
        <v>48000</v>
      </c>
      <c r="Q54" s="23">
        <v>48000</v>
      </c>
    </row>
  </sheetData>
  <mergeCells count="15">
    <mergeCell ref="D17:E17"/>
    <mergeCell ref="G6:Q6"/>
    <mergeCell ref="H9:L9"/>
    <mergeCell ref="G8:G10"/>
    <mergeCell ref="H8:N8"/>
    <mergeCell ref="B12:E12"/>
    <mergeCell ref="C13:E13"/>
    <mergeCell ref="D14:E14"/>
    <mergeCell ref="M9:N9"/>
    <mergeCell ref="O2:Q2"/>
    <mergeCell ref="O1:Q1"/>
    <mergeCell ref="O8:Q8"/>
    <mergeCell ref="O9:O10"/>
    <mergeCell ref="P9:P10"/>
    <mergeCell ref="Q9:Q10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прил4</vt:lpstr>
      <vt:lpstr>прил4!Заголовки_для_печати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2022-11-03T06:24:09Z</cp:lastPrinted>
  <dcterms:created xsi:type="dcterms:W3CDTF">2013-11-13T08:07:37Z</dcterms:created>
  <dcterms:modified xsi:type="dcterms:W3CDTF">2023-12-11T04:34:05Z</dcterms:modified>
</cp:coreProperties>
</file>