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85" windowWidth="15480" windowHeight="10590"/>
  </bookViews>
  <sheets>
    <sheet name="Прил.3" sheetId="2" r:id="rId1"/>
  </sheets>
  <definedNames>
    <definedName name="_xlnm.Print_Titles" localSheetId="0">Прил.3!$16:$16</definedName>
  </definedNames>
  <calcPr calcId="145621"/>
</workbook>
</file>

<file path=xl/calcChain.xml><?xml version="1.0" encoding="utf-8"?>
<calcChain xmlns="http://schemas.openxmlformats.org/spreadsheetml/2006/main">
  <c r="O76" i="2" l="1"/>
  <c r="O26" i="2" l="1"/>
  <c r="O22" i="2"/>
  <c r="O21" i="2"/>
  <c r="O20" i="2"/>
  <c r="O49" i="2"/>
  <c r="O110" i="2" l="1"/>
  <c r="O52" i="2"/>
  <c r="O47" i="2"/>
  <c r="O44" i="2"/>
  <c r="O43" i="2"/>
  <c r="O41" i="2"/>
  <c r="O19" i="2"/>
  <c r="O23" i="2"/>
  <c r="Q108" i="2" l="1"/>
  <c r="Q107" i="2" s="1"/>
  <c r="P108" i="2"/>
  <c r="O108" i="2"/>
  <c r="O107" i="2" s="1"/>
  <c r="P107" i="2"/>
  <c r="Q105" i="2"/>
  <c r="P105" i="2"/>
  <c r="O105" i="2"/>
  <c r="Q103" i="2"/>
  <c r="P103" i="2"/>
  <c r="O103" i="2"/>
  <c r="Q101" i="2"/>
  <c r="P101" i="2"/>
  <c r="O101" i="2"/>
  <c r="Q99" i="2"/>
  <c r="P99" i="2"/>
  <c r="O99" i="2"/>
  <c r="Q97" i="2"/>
  <c r="P97" i="2"/>
  <c r="O97" i="2"/>
  <c r="Q95" i="2"/>
  <c r="P95" i="2"/>
  <c r="O95" i="2"/>
  <c r="Q93" i="2"/>
  <c r="P93" i="2"/>
  <c r="O93" i="2"/>
  <c r="Q91" i="2"/>
  <c r="P91" i="2"/>
  <c r="O91" i="2"/>
  <c r="Q89" i="2"/>
  <c r="P89" i="2"/>
  <c r="O89" i="2"/>
  <c r="P88" i="2"/>
  <c r="P87" i="2" s="1"/>
  <c r="Q84" i="2"/>
  <c r="P84" i="2"/>
  <c r="P83" i="2" s="1"/>
  <c r="O84" i="2"/>
  <c r="Q83" i="2"/>
  <c r="O83" i="2"/>
  <c r="Q81" i="2"/>
  <c r="P81" i="2"/>
  <c r="O81" i="2"/>
  <c r="Q79" i="2"/>
  <c r="P79" i="2"/>
  <c r="O79" i="2"/>
  <c r="P78" i="2"/>
  <c r="P77" i="2" s="1"/>
  <c r="Q75" i="2"/>
  <c r="P75" i="2"/>
  <c r="P74" i="2" s="1"/>
  <c r="P73" i="2" s="1"/>
  <c r="O75" i="2"/>
  <c r="Q74" i="2"/>
  <c r="Q73" i="2" s="1"/>
  <c r="O74" i="2"/>
  <c r="O73" i="2" s="1"/>
  <c r="Q70" i="2"/>
  <c r="Q68" i="2" s="1"/>
  <c r="Q67" i="2" s="1"/>
  <c r="P70" i="2"/>
  <c r="O70" i="2"/>
  <c r="O68" i="2" s="1"/>
  <c r="O67" i="2" s="1"/>
  <c r="P68" i="2"/>
  <c r="P67" i="2" s="1"/>
  <c r="Q65" i="2"/>
  <c r="Q64" i="2" s="1"/>
  <c r="P65" i="2"/>
  <c r="P64" i="2" s="1"/>
  <c r="O65" i="2"/>
  <c r="O64" i="2"/>
  <c r="Q62" i="2"/>
  <c r="P62" i="2"/>
  <c r="O62" i="2"/>
  <c r="Q60" i="2"/>
  <c r="P60" i="2"/>
  <c r="O60" i="2"/>
  <c r="Q58" i="2"/>
  <c r="P58" i="2"/>
  <c r="P54" i="2" s="1"/>
  <c r="P53" i="2" s="1"/>
  <c r="O58" i="2"/>
  <c r="Q55" i="2"/>
  <c r="Q54" i="2" s="1"/>
  <c r="P55" i="2"/>
  <c r="O55" i="2"/>
  <c r="O54" i="2" s="1"/>
  <c r="O53" i="2" s="1"/>
  <c r="Q51" i="2"/>
  <c r="Q50" i="2" s="1"/>
  <c r="P51" i="2"/>
  <c r="P50" i="2" s="1"/>
  <c r="O51" i="2"/>
  <c r="O50" i="2"/>
  <c r="Q48" i="2"/>
  <c r="P48" i="2"/>
  <c r="O48" i="2"/>
  <c r="O38" i="2" s="1"/>
  <c r="Q46" i="2"/>
  <c r="P46" i="2"/>
  <c r="O46" i="2"/>
  <c r="Q42" i="2"/>
  <c r="P42" i="2"/>
  <c r="P39" i="2" s="1"/>
  <c r="O42" i="2"/>
  <c r="Q40" i="2"/>
  <c r="Q39" i="2" s="1"/>
  <c r="Q38" i="2" s="1"/>
  <c r="P40" i="2"/>
  <c r="O40" i="2"/>
  <c r="Q36" i="2"/>
  <c r="P36" i="2"/>
  <c r="O36" i="2"/>
  <c r="Q34" i="2"/>
  <c r="P34" i="2"/>
  <c r="O34" i="2"/>
  <c r="Q32" i="2"/>
  <c r="P32" i="2"/>
  <c r="O32" i="2"/>
  <c r="Q30" i="2"/>
  <c r="P30" i="2"/>
  <c r="O30" i="2"/>
  <c r="Q19" i="2"/>
  <c r="Q18" i="2" s="1"/>
  <c r="P19" i="2"/>
  <c r="P18" i="2" s="1"/>
  <c r="O18" i="2"/>
  <c r="O39" i="2" l="1"/>
  <c r="P38" i="2"/>
  <c r="Q53" i="2"/>
  <c r="O29" i="2"/>
  <c r="O28" i="2" s="1"/>
  <c r="Q29" i="2"/>
  <c r="Q28" i="2" s="1"/>
  <c r="Q17" i="2" s="1"/>
  <c r="P29" i="2"/>
  <c r="P28" i="2" s="1"/>
  <c r="O78" i="2"/>
  <c r="O77" i="2" s="1"/>
  <c r="Q78" i="2"/>
  <c r="Q77" i="2" s="1"/>
  <c r="O88" i="2"/>
  <c r="O87" i="2" s="1"/>
  <c r="Q88" i="2"/>
  <c r="Q87" i="2" s="1"/>
  <c r="P17" i="2"/>
  <c r="O17" i="2" l="1"/>
</calcChain>
</file>

<file path=xl/sharedStrings.xml><?xml version="1.0" encoding="utf-8"?>
<sst xmlns="http://schemas.openxmlformats.org/spreadsheetml/2006/main" count="764" uniqueCount="191">
  <si>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</si>
  <si>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</si>
  <si>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</si>
  <si>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</si>
  <si>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</si>
  <si>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</si>
  <si>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</si>
  <si>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</si>
  <si>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</si>
  <si>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</si>
  <si>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</si>
  <si>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00011630000010000140</t>
  </si>
  <si>
    <t>00011628000010000140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</si>
  <si>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</si>
  <si>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</si>
  <si>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</si>
  <si>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</si>
  <si>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</si>
  <si>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</si>
  <si>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</si>
  <si>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</si>
  <si>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</si>
  <si>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</si>
  <si>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</si>
  <si>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</si>
  <si>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</si>
  <si>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</si>
  <si>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</si>
  <si>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</si>
  <si>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</si>
  <si>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</si>
  <si>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</si>
  <si>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</si>
  <si>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</si>
  <si>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</si>
  <si>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</si>
  <si>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00010502000020000110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</si>
  <si>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</si>
  <si>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</si>
  <si>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</si>
  <si>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</si>
  <si>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</si>
  <si>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</si>
  <si>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</si>
  <si>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</si>
  <si>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</si>
  <si>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</si>
  <si>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</si>
  <si>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</si>
  <si>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</si>
  <si>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</si>
  <si>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</si>
  <si>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</si>
  <si>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Наименование кодов классификации                             доходов районного бюджета</t>
  </si>
  <si>
    <t>04</t>
  </si>
  <si>
    <t>Подвид доходов</t>
  </si>
  <si>
    <t>Коды классификации доходов районного бюджета</t>
  </si>
  <si>
    <t>Аналитическая группа подвида доходов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</si>
  <si>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</si>
  <si>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</si>
  <si>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</si>
  <si>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</si>
  <si>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</si>
  <si>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</si>
  <si>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</si>
  <si>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</si>
  <si>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</si>
  <si>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</si>
  <si>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</si>
  <si>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</si>
  <si>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</si>
  <si>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</si>
  <si>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</si>
  <si>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</si>
  <si>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</si>
  <si>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</si>
  <si>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</si>
  <si>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</si>
  <si>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</si>
  <si>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</si>
  <si>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</si>
  <si>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</si>
  <si>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</si>
  <si>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</si>
  <si>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</si>
  <si>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</si>
  <si>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</si>
  <si>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</si>
  <si>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</si>
  <si>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</si>
  <si>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</si>
  <si>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</si>
  <si>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</si>
  <si>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</si>
  <si>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</si>
  <si>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</si>
  <si>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Группа подвида доходов</t>
  </si>
  <si>
    <t>041</t>
  </si>
  <si>
    <t>070</t>
  </si>
  <si>
    <t>075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</si>
  <si>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</si>
  <si>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</si>
  <si>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053</t>
  </si>
  <si>
    <t>440</t>
  </si>
  <si>
    <t>Административные штрафы, установленные Кодексом Российской Федерации об административных правонарушениях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</si>
  <si>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</si>
  <si>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</si>
  <si>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</si>
  <si>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</si>
  <si>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</si>
  <si>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</si>
  <si>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</si>
  <si>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</si>
  <si>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</si>
  <si>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</si>
  <si>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</si>
  <si>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</si>
  <si>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</si>
  <si>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</si>
  <si>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</si>
  <si>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</si>
  <si>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</si>
  <si>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</si>
  <si>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</si>
  <si>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</si>
  <si>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</si>
  <si>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</si>
  <si>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</si>
  <si>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</si>
  <si>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</si>
  <si>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</si>
  <si>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</si>
  <si>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</si>
  <si>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</si>
  <si>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</si>
  <si>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</si>
  <si>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2023 год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</si>
  <si>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</si>
  <si>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</si>
  <si>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</si>
  <si>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</si>
  <si>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</si>
  <si>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</si>
  <si>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</si>
  <si>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</si>
  <si>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</si>
  <si>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</si>
  <si>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</si>
  <si>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</si>
  <si>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</si>
  <si>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</si>
  <si>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</si>
  <si>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</si>
  <si>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</si>
  <si>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</si>
  <si>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</si>
  <si>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</si>
  <si>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</si>
  <si>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</si>
  <si>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</si>
  <si>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</si>
  <si>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</si>
  <si>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</si>
  <si>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</si>
  <si>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</si>
  <si>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</si>
  <si>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</si>
  <si>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</si>
  <si>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>2024 год</t>
  </si>
  <si>
    <t>Приложение 1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</si>
  <si>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</si>
  <si>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</si>
  <si>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</si>
  <si>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</si>
  <si>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</si>
  <si>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</si>
  <si>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</si>
  <si>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</si>
  <si>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133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</si>
  <si>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</si>
  <si>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</si>
  <si>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Приложение 1  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</si>
  <si>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</si>
  <si>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2025 год</t>
  </si>
  <si>
    <t>ПРОГНОЗ
поступлений налоговых и неналоговых доходов в районный бюджет на 2023 год и на
плановый период 2024 и 2025 годов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</si>
  <si>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</si>
  <si>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</si>
  <si>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</si>
  <si>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</si>
  <si>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</si>
  <si>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Единый налог на вмененный доход для отдельных видов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</si>
</sst>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showGridLines="0" tabSelected="1" topLeftCell="G14" workbookViewId="0">
      <selection activeCell="G11" sqref="G11:Q11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7109375" style="1" customWidth="1"/>
    <col min="14" max="14" width="15.5703125" style="1" customWidth="1"/>
    <col min="15" max="15" width="17.28515625" style="1" customWidth="1"/>
    <col min="16" max="16" width="17.5703125" style="1" customWidth="1"/>
    <col min="17" max="17" width="17.7109375" style="1" customWidth="1"/>
    <col min="18" max="18" width="19.28515625" style="1" hidden="1" customWidth="1"/>
    <col min="19" max="19" width="4.28515625" style="1" customWidth="1"/>
    <col min="20" max="16384" width="11.710937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26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8" t="s">
        <v>181</v>
      </c>
      <c r="O2" s="38"/>
      <c r="P2" s="38"/>
      <c r="Q2" s="38"/>
      <c r="R2" s="2"/>
      <c r="S2" s="2"/>
    </row>
    <row r="3" spans="1:21" ht="18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4"/>
      <c r="O3" s="24"/>
      <c r="P3" s="24"/>
      <c r="Q3" s="24"/>
      <c r="R3" s="25"/>
      <c r="S3" s="25"/>
      <c r="T3" s="26"/>
      <c r="U3" s="26"/>
    </row>
    <row r="4" spans="1:21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9" t="s">
        <v>169</v>
      </c>
      <c r="O4" s="40"/>
      <c r="P4" s="40"/>
      <c r="Q4" s="40"/>
      <c r="R4" s="2"/>
      <c r="S4" s="2"/>
    </row>
    <row r="5" spans="1:21" ht="75.7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3" t="s">
        <v>182</v>
      </c>
      <c r="O5" s="43"/>
      <c r="P5" s="43"/>
      <c r="Q5" s="43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6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15"/>
      <c r="R7" s="2"/>
      <c r="S7" s="2"/>
    </row>
    <row r="8" spans="1:21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2"/>
      <c r="R10" s="2"/>
      <c r="S10" s="2"/>
    </row>
    <row r="11" spans="1:21" s="21" customFormat="1" ht="60" customHeight="1" x14ac:dyDescent="0.3">
      <c r="A11" s="3"/>
      <c r="B11" s="12"/>
      <c r="C11" s="12"/>
      <c r="D11" s="12"/>
      <c r="E11" s="12"/>
      <c r="F11" s="12"/>
      <c r="G11" s="45" t="s">
        <v>184</v>
      </c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22"/>
      <c r="S11" s="22"/>
    </row>
    <row r="12" spans="1:21" ht="14.25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2"/>
      <c r="R12" s="2"/>
      <c r="S12" s="2"/>
    </row>
    <row r="13" spans="1:21" ht="40.5" customHeight="1" x14ac:dyDescent="0.3">
      <c r="A13" s="3"/>
      <c r="B13" s="9"/>
      <c r="C13" s="9"/>
      <c r="D13" s="9"/>
      <c r="E13" s="9"/>
      <c r="F13" s="18"/>
      <c r="G13" s="44" t="s">
        <v>53</v>
      </c>
      <c r="H13" s="44" t="s">
        <v>56</v>
      </c>
      <c r="I13" s="44"/>
      <c r="J13" s="44"/>
      <c r="K13" s="44"/>
      <c r="L13" s="44"/>
      <c r="M13" s="44"/>
      <c r="N13" s="44"/>
      <c r="O13" s="44" t="s">
        <v>52</v>
      </c>
      <c r="P13" s="44"/>
      <c r="Q13" s="44"/>
      <c r="R13" s="2"/>
      <c r="S13" s="2"/>
    </row>
    <row r="14" spans="1:21" ht="24" customHeight="1" x14ac:dyDescent="0.3">
      <c r="A14" s="3"/>
      <c r="B14" s="9"/>
      <c r="C14" s="9"/>
      <c r="D14" s="9"/>
      <c r="E14" s="9"/>
      <c r="F14" s="18"/>
      <c r="G14" s="44"/>
      <c r="H14" s="44" t="s">
        <v>51</v>
      </c>
      <c r="I14" s="44"/>
      <c r="J14" s="44"/>
      <c r="K14" s="44"/>
      <c r="L14" s="44"/>
      <c r="M14" s="41" t="s">
        <v>55</v>
      </c>
      <c r="N14" s="42"/>
      <c r="O14" s="41" t="s">
        <v>136</v>
      </c>
      <c r="P14" s="44" t="s">
        <v>168</v>
      </c>
      <c r="Q14" s="44" t="s">
        <v>183</v>
      </c>
      <c r="R14" s="2"/>
      <c r="S14" s="2"/>
    </row>
    <row r="15" spans="1:21" ht="78" customHeight="1" x14ac:dyDescent="0.3">
      <c r="A15" s="14"/>
      <c r="B15" s="9"/>
      <c r="C15" s="9"/>
      <c r="D15" s="9"/>
      <c r="E15" s="9"/>
      <c r="F15" s="18"/>
      <c r="G15" s="44"/>
      <c r="H15" s="23" t="s">
        <v>50</v>
      </c>
      <c r="I15" s="23" t="s">
        <v>49</v>
      </c>
      <c r="J15" s="23" t="s">
        <v>48</v>
      </c>
      <c r="K15" s="23" t="s">
        <v>47</v>
      </c>
      <c r="L15" s="23" t="s">
        <v>46</v>
      </c>
      <c r="M15" s="23" t="s">
        <v>96</v>
      </c>
      <c r="N15" s="32" t="s">
        <v>57</v>
      </c>
      <c r="O15" s="41"/>
      <c r="P15" s="44"/>
      <c r="Q15" s="44"/>
      <c r="R15" s="2"/>
      <c r="S15" s="2"/>
    </row>
    <row r="16" spans="1:21" ht="20.25" customHeight="1" x14ac:dyDescent="0.3">
      <c r="A16" s="5"/>
      <c r="B16" s="13"/>
      <c r="C16" s="13"/>
      <c r="D16" s="13"/>
      <c r="E16" s="13"/>
      <c r="F16" s="18"/>
      <c r="G16" s="23">
        <v>1</v>
      </c>
      <c r="H16" s="23">
        <v>2</v>
      </c>
      <c r="I16" s="23">
        <v>3</v>
      </c>
      <c r="J16" s="23">
        <v>4</v>
      </c>
      <c r="K16" s="23">
        <v>5</v>
      </c>
      <c r="L16" s="23">
        <v>6</v>
      </c>
      <c r="M16" s="23">
        <v>7</v>
      </c>
      <c r="N16" s="23">
        <v>8</v>
      </c>
      <c r="O16" s="23">
        <v>9</v>
      </c>
      <c r="P16" s="23">
        <v>10</v>
      </c>
      <c r="Q16" s="23">
        <v>11</v>
      </c>
      <c r="R16" s="12"/>
      <c r="S16" s="3"/>
    </row>
    <row r="17" spans="1:19" s="21" customFormat="1" ht="56.25" x14ac:dyDescent="0.3">
      <c r="A17" s="4"/>
      <c r="B17" s="46" t="s">
        <v>45</v>
      </c>
      <c r="C17" s="46"/>
      <c r="D17" s="46"/>
      <c r="E17" s="46"/>
      <c r="F17" s="19" t="s">
        <v>10</v>
      </c>
      <c r="G17" s="31" t="s">
        <v>44</v>
      </c>
      <c r="H17" s="35" t="s">
        <v>9</v>
      </c>
      <c r="I17" s="35" t="s">
        <v>5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O18+O28+O38+O50+O53+O67+O73+O77+O87</f>
        <v>194993756.01000002</v>
      </c>
      <c r="P17" s="8">
        <f>P18+P28+P38+P50+P53+P67+P73+P77+P87</f>
        <v>179201817.23000002</v>
      </c>
      <c r="Q17" s="8">
        <f>Q18+Q28+Q38+Q50+Q53+Q67+Q73+Q77+Q87</f>
        <v>195876068.54000002</v>
      </c>
      <c r="R17" s="10">
        <v>0</v>
      </c>
      <c r="S17" s="6" t="s">
        <v>4</v>
      </c>
    </row>
    <row r="18" spans="1:19" s="21" customFormat="1" ht="56.25" x14ac:dyDescent="0.3">
      <c r="A18" s="4"/>
      <c r="B18" s="11"/>
      <c r="C18" s="46" t="s">
        <v>43</v>
      </c>
      <c r="D18" s="46"/>
      <c r="E18" s="46"/>
      <c r="F18" s="19" t="s">
        <v>42</v>
      </c>
      <c r="G18" s="31" t="s">
        <v>137</v>
      </c>
      <c r="H18" s="35" t="s">
        <v>9</v>
      </c>
      <c r="I18" s="35" t="s">
        <v>7</v>
      </c>
      <c r="J18" s="35" t="s">
        <v>5</v>
      </c>
      <c r="K18" s="35" t="s">
        <v>6</v>
      </c>
      <c r="L18" s="35" t="s">
        <v>5</v>
      </c>
      <c r="M18" s="17" t="s">
        <v>0</v>
      </c>
      <c r="N18" s="17" t="s">
        <v>6</v>
      </c>
      <c r="O18" s="8">
        <f>O19</f>
        <v>176290332.45000002</v>
      </c>
      <c r="P18" s="8">
        <f>P19</f>
        <v>158285333.51000002</v>
      </c>
      <c r="Q18" s="8">
        <f>Q19</f>
        <v>174545664.82000002</v>
      </c>
      <c r="R18" s="10">
        <v>0</v>
      </c>
      <c r="S18" s="6" t="s">
        <v>4</v>
      </c>
    </row>
    <row r="19" spans="1:19" s="21" customFormat="1" ht="24.75" customHeight="1" x14ac:dyDescent="0.3">
      <c r="A19" s="4"/>
      <c r="B19" s="20"/>
      <c r="C19" s="20"/>
      <c r="D19" s="20"/>
      <c r="E19" s="20"/>
      <c r="F19" s="11" t="s">
        <v>42</v>
      </c>
      <c r="G19" s="31" t="s">
        <v>41</v>
      </c>
      <c r="H19" s="35" t="s">
        <v>9</v>
      </c>
      <c r="I19" s="35" t="s">
        <v>7</v>
      </c>
      <c r="J19" s="35" t="s">
        <v>3</v>
      </c>
      <c r="K19" s="35" t="s">
        <v>6</v>
      </c>
      <c r="L19" s="35" t="s">
        <v>7</v>
      </c>
      <c r="M19" s="17" t="s">
        <v>0</v>
      </c>
      <c r="N19" s="35">
        <v>110</v>
      </c>
      <c r="O19" s="8">
        <f>O20+O21+O22+O23+O24+O25+O26+O27</f>
        <v>176290332.45000002</v>
      </c>
      <c r="P19" s="8">
        <f t="shared" ref="P19:Q19" si="0">P20+P21+P22+P23</f>
        <v>158285333.51000002</v>
      </c>
      <c r="Q19" s="8">
        <f t="shared" si="0"/>
        <v>174545664.82000002</v>
      </c>
      <c r="R19" s="7">
        <v>0</v>
      </c>
      <c r="S19" s="6" t="s">
        <v>4</v>
      </c>
    </row>
    <row r="20" spans="1:19" s="21" customFormat="1" ht="168.75" x14ac:dyDescent="0.3">
      <c r="A20" s="4"/>
      <c r="B20" s="27"/>
      <c r="C20" s="27"/>
      <c r="D20" s="27"/>
      <c r="E20" s="27"/>
      <c r="F20" s="11"/>
      <c r="G20" s="31" t="s">
        <v>66</v>
      </c>
      <c r="H20" s="35">
        <v>1</v>
      </c>
      <c r="I20" s="17" t="s">
        <v>7</v>
      </c>
      <c r="J20" s="17" t="s">
        <v>3</v>
      </c>
      <c r="K20" s="17" t="s">
        <v>63</v>
      </c>
      <c r="L20" s="17" t="s">
        <v>7</v>
      </c>
      <c r="M20" s="17" t="s">
        <v>0</v>
      </c>
      <c r="N20" s="17" t="s">
        <v>58</v>
      </c>
      <c r="O20" s="8">
        <f>168465953.32-6841875.14+9956045.01</f>
        <v>171580123.19</v>
      </c>
      <c r="P20" s="8">
        <v>155675623.30000001</v>
      </c>
      <c r="Q20" s="8">
        <v>171710115.71000001</v>
      </c>
      <c r="R20" s="7"/>
      <c r="S20" s="6"/>
    </row>
    <row r="21" spans="1:19" s="21" customFormat="1" ht="262.5" x14ac:dyDescent="0.3">
      <c r="A21" s="4"/>
      <c r="B21" s="27"/>
      <c r="C21" s="27"/>
      <c r="D21" s="27"/>
      <c r="E21" s="27"/>
      <c r="F21" s="11"/>
      <c r="G21" s="31" t="s">
        <v>67</v>
      </c>
      <c r="H21" s="35">
        <v>1</v>
      </c>
      <c r="I21" s="17" t="s">
        <v>7</v>
      </c>
      <c r="J21" s="17" t="s">
        <v>3</v>
      </c>
      <c r="K21" s="17" t="s">
        <v>64</v>
      </c>
      <c r="L21" s="17" t="s">
        <v>7</v>
      </c>
      <c r="M21" s="17" t="s">
        <v>0</v>
      </c>
      <c r="N21" s="17" t="s">
        <v>58</v>
      </c>
      <c r="O21" s="8">
        <f>58322.46-14951.09+91628.28</f>
        <v>134999.65</v>
      </c>
      <c r="P21" s="8">
        <v>52088.33</v>
      </c>
      <c r="Q21" s="8">
        <v>58061.08</v>
      </c>
      <c r="R21" s="7"/>
      <c r="S21" s="6"/>
    </row>
    <row r="22" spans="1:19" s="21" customFormat="1" ht="112.5" x14ac:dyDescent="0.3">
      <c r="A22" s="4"/>
      <c r="B22" s="27"/>
      <c r="C22" s="27"/>
      <c r="D22" s="27"/>
      <c r="E22" s="27"/>
      <c r="F22" s="11"/>
      <c r="G22" s="31" t="s">
        <v>68</v>
      </c>
      <c r="H22" s="35">
        <v>1</v>
      </c>
      <c r="I22" s="17" t="s">
        <v>7</v>
      </c>
      <c r="J22" s="17" t="s">
        <v>3</v>
      </c>
      <c r="K22" s="17" t="s">
        <v>65</v>
      </c>
      <c r="L22" s="17" t="s">
        <v>7</v>
      </c>
      <c r="M22" s="17" t="s">
        <v>0</v>
      </c>
      <c r="N22" s="17" t="s">
        <v>58</v>
      </c>
      <c r="O22" s="8">
        <f>2336689.74-334067.45+4917.58</f>
        <v>2007539.8700000003</v>
      </c>
      <c r="P22" s="8">
        <v>2113429.3199999998</v>
      </c>
      <c r="Q22" s="8">
        <v>2293256.04</v>
      </c>
      <c r="R22" s="7"/>
      <c r="S22" s="6"/>
    </row>
    <row r="23" spans="1:19" s="21" customFormat="1" ht="206.25" x14ac:dyDescent="0.3">
      <c r="A23" s="4"/>
      <c r="B23" s="11"/>
      <c r="C23" s="46" t="s">
        <v>40</v>
      </c>
      <c r="D23" s="46"/>
      <c r="E23" s="46"/>
      <c r="F23" s="19" t="s">
        <v>39</v>
      </c>
      <c r="G23" s="31" t="s">
        <v>138</v>
      </c>
      <c r="H23" s="35">
        <v>1</v>
      </c>
      <c r="I23" s="17" t="s">
        <v>7</v>
      </c>
      <c r="J23" s="17" t="s">
        <v>3</v>
      </c>
      <c r="K23" s="17" t="s">
        <v>84</v>
      </c>
      <c r="L23" s="17" t="s">
        <v>7</v>
      </c>
      <c r="M23" s="17" t="s">
        <v>0</v>
      </c>
      <c r="N23" s="17" t="s">
        <v>58</v>
      </c>
      <c r="O23" s="8">
        <f>501006.34-393263.04</f>
        <v>107743.30000000005</v>
      </c>
      <c r="P23" s="8">
        <v>444192.56</v>
      </c>
      <c r="Q23" s="8">
        <v>484231.99</v>
      </c>
      <c r="R23" s="10">
        <v>0</v>
      </c>
      <c r="S23" s="6" t="s">
        <v>4</v>
      </c>
    </row>
    <row r="24" spans="1:19" s="21" customFormat="1" ht="300" x14ac:dyDescent="0.3">
      <c r="A24" s="4"/>
      <c r="B24" s="11"/>
      <c r="C24" s="36"/>
      <c r="D24" s="36"/>
      <c r="E24" s="36"/>
      <c r="F24" s="19"/>
      <c r="G24" s="31" t="s">
        <v>185</v>
      </c>
      <c r="H24" s="37">
        <v>1</v>
      </c>
      <c r="I24" s="17" t="s">
        <v>7</v>
      </c>
      <c r="J24" s="17" t="s">
        <v>3</v>
      </c>
      <c r="K24" s="17" t="s">
        <v>107</v>
      </c>
      <c r="L24" s="17" t="s">
        <v>7</v>
      </c>
      <c r="M24" s="17" t="s">
        <v>0</v>
      </c>
      <c r="N24" s="17" t="s">
        <v>58</v>
      </c>
      <c r="O24" s="8">
        <v>246960</v>
      </c>
      <c r="P24" s="8">
        <v>0</v>
      </c>
      <c r="Q24" s="8">
        <v>0</v>
      </c>
      <c r="R24" s="10"/>
      <c r="S24" s="6"/>
    </row>
    <row r="25" spans="1:19" s="21" customFormat="1" ht="262.5" x14ac:dyDescent="0.3">
      <c r="A25" s="4"/>
      <c r="B25" s="11"/>
      <c r="C25" s="36"/>
      <c r="D25" s="36"/>
      <c r="E25" s="36"/>
      <c r="F25" s="19"/>
      <c r="G25" s="31" t="s">
        <v>187</v>
      </c>
      <c r="H25" s="37">
        <v>1</v>
      </c>
      <c r="I25" s="17" t="s">
        <v>7</v>
      </c>
      <c r="J25" s="17" t="s">
        <v>3</v>
      </c>
      <c r="K25" s="17" t="s">
        <v>186</v>
      </c>
      <c r="L25" s="17" t="s">
        <v>7</v>
      </c>
      <c r="M25" s="17" t="s">
        <v>0</v>
      </c>
      <c r="N25" s="17" t="s">
        <v>58</v>
      </c>
      <c r="O25" s="8">
        <v>13440</v>
      </c>
      <c r="P25" s="8">
        <v>0</v>
      </c>
      <c r="Q25" s="8">
        <v>0</v>
      </c>
      <c r="R25" s="10"/>
      <c r="S25" s="6"/>
    </row>
    <row r="26" spans="1:19" s="21" customFormat="1" ht="112.5" x14ac:dyDescent="0.3">
      <c r="A26" s="4"/>
      <c r="B26" s="11"/>
      <c r="C26" s="36"/>
      <c r="D26" s="36"/>
      <c r="E26" s="36"/>
      <c r="F26" s="19"/>
      <c r="G26" s="31" t="s">
        <v>188</v>
      </c>
      <c r="H26" s="37">
        <v>1</v>
      </c>
      <c r="I26" s="17" t="s">
        <v>7</v>
      </c>
      <c r="J26" s="17" t="s">
        <v>3</v>
      </c>
      <c r="K26" s="17" t="s">
        <v>62</v>
      </c>
      <c r="L26" s="17" t="s">
        <v>7</v>
      </c>
      <c r="M26" s="17" t="s">
        <v>0</v>
      </c>
      <c r="N26" s="17" t="s">
        <v>58</v>
      </c>
      <c r="O26" s="8">
        <f>2000933.52+178312.92</f>
        <v>2179246.44</v>
      </c>
      <c r="P26" s="8">
        <v>0</v>
      </c>
      <c r="Q26" s="8">
        <v>0</v>
      </c>
      <c r="R26" s="10"/>
      <c r="S26" s="6"/>
    </row>
    <row r="27" spans="1:19" s="21" customFormat="1" ht="112.5" x14ac:dyDescent="0.3">
      <c r="A27" s="4"/>
      <c r="B27" s="11"/>
      <c r="C27" s="36"/>
      <c r="D27" s="36"/>
      <c r="E27" s="36"/>
      <c r="F27" s="19"/>
      <c r="G27" s="31" t="s">
        <v>189</v>
      </c>
      <c r="H27" s="37">
        <v>1</v>
      </c>
      <c r="I27" s="17" t="s">
        <v>7</v>
      </c>
      <c r="J27" s="17" t="s">
        <v>3</v>
      </c>
      <c r="K27" s="17" t="s">
        <v>61</v>
      </c>
      <c r="L27" s="17" t="s">
        <v>7</v>
      </c>
      <c r="M27" s="17" t="s">
        <v>0</v>
      </c>
      <c r="N27" s="17" t="s">
        <v>58</v>
      </c>
      <c r="O27" s="8">
        <v>20280</v>
      </c>
      <c r="P27" s="8">
        <v>0</v>
      </c>
      <c r="Q27" s="8">
        <v>0</v>
      </c>
      <c r="R27" s="10"/>
      <c r="S27" s="6"/>
    </row>
    <row r="28" spans="1:19" s="21" customFormat="1" ht="93.75" x14ac:dyDescent="0.3">
      <c r="A28" s="4"/>
      <c r="B28" s="20"/>
      <c r="C28" s="20"/>
      <c r="D28" s="20"/>
      <c r="E28" s="20"/>
      <c r="F28" s="11" t="s">
        <v>39</v>
      </c>
      <c r="G28" s="31" t="s">
        <v>139</v>
      </c>
      <c r="H28" s="35" t="s">
        <v>9</v>
      </c>
      <c r="I28" s="35" t="s">
        <v>2</v>
      </c>
      <c r="J28" s="35" t="s">
        <v>5</v>
      </c>
      <c r="K28" s="35" t="s">
        <v>6</v>
      </c>
      <c r="L28" s="35" t="s">
        <v>5</v>
      </c>
      <c r="M28" s="17" t="s">
        <v>0</v>
      </c>
      <c r="N28" s="17" t="s">
        <v>6</v>
      </c>
      <c r="O28" s="8">
        <f>O29</f>
        <v>1856390</v>
      </c>
      <c r="P28" s="8">
        <f>P29</f>
        <v>1998510</v>
      </c>
      <c r="Q28" s="8">
        <f>Q29</f>
        <v>2073730</v>
      </c>
      <c r="R28" s="7">
        <v>0</v>
      </c>
      <c r="S28" s="6" t="s">
        <v>4</v>
      </c>
    </row>
    <row r="29" spans="1:19" s="21" customFormat="1" ht="75" x14ac:dyDescent="0.3">
      <c r="A29" s="4"/>
      <c r="B29" s="27"/>
      <c r="C29" s="27"/>
      <c r="D29" s="27"/>
      <c r="E29" s="27"/>
      <c r="F29" s="11"/>
      <c r="G29" s="31" t="s">
        <v>140</v>
      </c>
      <c r="H29" s="35" t="s">
        <v>9</v>
      </c>
      <c r="I29" s="35" t="s">
        <v>2</v>
      </c>
      <c r="J29" s="35" t="s">
        <v>3</v>
      </c>
      <c r="K29" s="35" t="s">
        <v>6</v>
      </c>
      <c r="L29" s="35" t="s">
        <v>7</v>
      </c>
      <c r="M29" s="17" t="s">
        <v>0</v>
      </c>
      <c r="N29" s="35">
        <v>110</v>
      </c>
      <c r="O29" s="8">
        <f>O30+O32+O34+O36</f>
        <v>1856390</v>
      </c>
      <c r="P29" s="8">
        <f t="shared" ref="P29:Q29" si="1">P30+P32+P34+P36</f>
        <v>1998510</v>
      </c>
      <c r="Q29" s="8">
        <f t="shared" si="1"/>
        <v>2073730</v>
      </c>
      <c r="R29" s="7"/>
      <c r="S29" s="6"/>
    </row>
    <row r="30" spans="1:19" s="21" customFormat="1" ht="150" x14ac:dyDescent="0.3">
      <c r="A30" s="4"/>
      <c r="B30" s="11"/>
      <c r="C30" s="34"/>
      <c r="D30" s="34"/>
      <c r="E30" s="34"/>
      <c r="F30" s="19"/>
      <c r="G30" s="31" t="s">
        <v>69</v>
      </c>
      <c r="H30" s="35" t="s">
        <v>9</v>
      </c>
      <c r="I30" s="35" t="s">
        <v>2</v>
      </c>
      <c r="J30" s="35" t="s">
        <v>3</v>
      </c>
      <c r="K30" s="35">
        <v>230</v>
      </c>
      <c r="L30" s="35" t="s">
        <v>7</v>
      </c>
      <c r="M30" s="17" t="s">
        <v>0</v>
      </c>
      <c r="N30" s="35">
        <v>110</v>
      </c>
      <c r="O30" s="8">
        <f>O31</f>
        <v>879280</v>
      </c>
      <c r="P30" s="8">
        <f t="shared" ref="P30:Q30" si="2">P31</f>
        <v>953460</v>
      </c>
      <c r="Q30" s="8">
        <f t="shared" si="2"/>
        <v>991770</v>
      </c>
      <c r="R30" s="10"/>
      <c r="S30" s="6"/>
    </row>
    <row r="31" spans="1:19" s="21" customFormat="1" ht="243.75" x14ac:dyDescent="0.3">
      <c r="A31" s="4"/>
      <c r="B31" s="11"/>
      <c r="C31" s="27"/>
      <c r="D31" s="27"/>
      <c r="E31" s="27"/>
      <c r="F31" s="19"/>
      <c r="G31" s="31" t="s">
        <v>141</v>
      </c>
      <c r="H31" s="35" t="s">
        <v>9</v>
      </c>
      <c r="I31" s="35" t="s">
        <v>2</v>
      </c>
      <c r="J31" s="35" t="s">
        <v>3</v>
      </c>
      <c r="K31" s="35">
        <v>231</v>
      </c>
      <c r="L31" s="35" t="s">
        <v>7</v>
      </c>
      <c r="M31" s="17" t="s">
        <v>0</v>
      </c>
      <c r="N31" s="35">
        <v>110</v>
      </c>
      <c r="O31" s="8">
        <v>879280</v>
      </c>
      <c r="P31" s="8">
        <v>953460</v>
      </c>
      <c r="Q31" s="8">
        <v>991770</v>
      </c>
      <c r="R31" s="10"/>
      <c r="S31" s="6"/>
    </row>
    <row r="32" spans="1:19" s="21" customFormat="1" ht="206.25" x14ac:dyDescent="0.3">
      <c r="A32" s="4"/>
      <c r="B32" s="11"/>
      <c r="C32" s="34"/>
      <c r="D32" s="34"/>
      <c r="E32" s="34"/>
      <c r="F32" s="19"/>
      <c r="G32" s="31" t="s">
        <v>70</v>
      </c>
      <c r="H32" s="35" t="s">
        <v>9</v>
      </c>
      <c r="I32" s="35" t="s">
        <v>2</v>
      </c>
      <c r="J32" s="35" t="s">
        <v>3</v>
      </c>
      <c r="K32" s="35">
        <v>240</v>
      </c>
      <c r="L32" s="35" t="s">
        <v>7</v>
      </c>
      <c r="M32" s="17" t="s">
        <v>0</v>
      </c>
      <c r="N32" s="35">
        <v>110</v>
      </c>
      <c r="O32" s="8">
        <f>O33</f>
        <v>6110</v>
      </c>
      <c r="P32" s="8">
        <f t="shared" ref="P32:Q32" si="3">P33</f>
        <v>6510</v>
      </c>
      <c r="Q32" s="8">
        <f t="shared" si="3"/>
        <v>6600</v>
      </c>
      <c r="R32" s="10"/>
      <c r="S32" s="6"/>
    </row>
    <row r="33" spans="1:19" s="21" customFormat="1" ht="300" x14ac:dyDescent="0.3">
      <c r="A33" s="4"/>
      <c r="B33" s="11"/>
      <c r="C33" s="27"/>
      <c r="D33" s="27"/>
      <c r="E33" s="27"/>
      <c r="F33" s="19"/>
      <c r="G33" s="31" t="s">
        <v>142</v>
      </c>
      <c r="H33" s="35" t="s">
        <v>9</v>
      </c>
      <c r="I33" s="35" t="s">
        <v>2</v>
      </c>
      <c r="J33" s="35" t="s">
        <v>3</v>
      </c>
      <c r="K33" s="35">
        <v>241</v>
      </c>
      <c r="L33" s="35" t="s">
        <v>7</v>
      </c>
      <c r="M33" s="17" t="s">
        <v>0</v>
      </c>
      <c r="N33" s="35">
        <v>110</v>
      </c>
      <c r="O33" s="8">
        <v>6110</v>
      </c>
      <c r="P33" s="8">
        <v>6510</v>
      </c>
      <c r="Q33" s="8">
        <v>6600</v>
      </c>
      <c r="R33" s="10"/>
      <c r="S33" s="6"/>
    </row>
    <row r="34" spans="1:19" s="21" customFormat="1" ht="168.75" x14ac:dyDescent="0.3">
      <c r="A34" s="4"/>
      <c r="B34" s="11"/>
      <c r="C34" s="34"/>
      <c r="D34" s="34"/>
      <c r="E34" s="34"/>
      <c r="F34" s="19"/>
      <c r="G34" s="31" t="s">
        <v>71</v>
      </c>
      <c r="H34" s="35" t="s">
        <v>9</v>
      </c>
      <c r="I34" s="35" t="s">
        <v>2</v>
      </c>
      <c r="J34" s="35" t="s">
        <v>3</v>
      </c>
      <c r="K34" s="35">
        <v>250</v>
      </c>
      <c r="L34" s="35" t="s">
        <v>7</v>
      </c>
      <c r="M34" s="17" t="s">
        <v>0</v>
      </c>
      <c r="N34" s="35">
        <v>110</v>
      </c>
      <c r="O34" s="8">
        <f>O35</f>
        <v>1086970</v>
      </c>
      <c r="P34" s="8">
        <f t="shared" ref="P34:Q34" si="4">P35</f>
        <v>1163410</v>
      </c>
      <c r="Q34" s="8">
        <f t="shared" si="4"/>
        <v>1197490</v>
      </c>
      <c r="R34" s="10"/>
      <c r="S34" s="6"/>
    </row>
    <row r="35" spans="1:19" s="21" customFormat="1" ht="262.5" x14ac:dyDescent="0.3">
      <c r="A35" s="4"/>
      <c r="B35" s="11"/>
      <c r="C35" s="27"/>
      <c r="D35" s="27"/>
      <c r="E35" s="27"/>
      <c r="F35" s="19"/>
      <c r="G35" s="31" t="s">
        <v>143</v>
      </c>
      <c r="H35" s="35" t="s">
        <v>9</v>
      </c>
      <c r="I35" s="35" t="s">
        <v>2</v>
      </c>
      <c r="J35" s="35" t="s">
        <v>3</v>
      </c>
      <c r="K35" s="35">
        <v>251</v>
      </c>
      <c r="L35" s="35" t="s">
        <v>7</v>
      </c>
      <c r="M35" s="17" t="s">
        <v>0</v>
      </c>
      <c r="N35" s="35">
        <v>110</v>
      </c>
      <c r="O35" s="8">
        <v>1086970</v>
      </c>
      <c r="P35" s="8">
        <v>1163410</v>
      </c>
      <c r="Q35" s="8">
        <v>1197490</v>
      </c>
      <c r="R35" s="10"/>
      <c r="S35" s="6"/>
    </row>
    <row r="36" spans="1:19" s="21" customFormat="1" ht="150" x14ac:dyDescent="0.3">
      <c r="A36" s="4"/>
      <c r="B36" s="11"/>
      <c r="C36" s="34"/>
      <c r="D36" s="34"/>
      <c r="E36" s="34"/>
      <c r="F36" s="19"/>
      <c r="G36" s="31" t="s">
        <v>72</v>
      </c>
      <c r="H36" s="35" t="s">
        <v>9</v>
      </c>
      <c r="I36" s="35" t="s">
        <v>2</v>
      </c>
      <c r="J36" s="35" t="s">
        <v>3</v>
      </c>
      <c r="K36" s="35">
        <v>260</v>
      </c>
      <c r="L36" s="35" t="s">
        <v>7</v>
      </c>
      <c r="M36" s="17" t="s">
        <v>0</v>
      </c>
      <c r="N36" s="35">
        <v>110</v>
      </c>
      <c r="O36" s="8">
        <f>O37</f>
        <v>-115970</v>
      </c>
      <c r="P36" s="8">
        <f t="shared" ref="P36:Q36" si="5">P37</f>
        <v>-124870</v>
      </c>
      <c r="Q36" s="8">
        <f t="shared" si="5"/>
        <v>-122130</v>
      </c>
      <c r="R36" s="10"/>
      <c r="S36" s="6"/>
    </row>
    <row r="37" spans="1:19" s="21" customFormat="1" ht="243.75" x14ac:dyDescent="0.3">
      <c r="A37" s="4"/>
      <c r="B37" s="11"/>
      <c r="C37" s="46" t="s">
        <v>38</v>
      </c>
      <c r="D37" s="46"/>
      <c r="E37" s="46"/>
      <c r="F37" s="19" t="s">
        <v>35</v>
      </c>
      <c r="G37" s="31" t="s">
        <v>144</v>
      </c>
      <c r="H37" s="35" t="s">
        <v>9</v>
      </c>
      <c r="I37" s="35" t="s">
        <v>2</v>
      </c>
      <c r="J37" s="35" t="s">
        <v>3</v>
      </c>
      <c r="K37" s="35">
        <v>261</v>
      </c>
      <c r="L37" s="35" t="s">
        <v>7</v>
      </c>
      <c r="M37" s="17" t="s">
        <v>0</v>
      </c>
      <c r="N37" s="35">
        <v>110</v>
      </c>
      <c r="O37" s="8">
        <v>-115970</v>
      </c>
      <c r="P37" s="8">
        <v>-124870</v>
      </c>
      <c r="Q37" s="8">
        <v>-122130</v>
      </c>
      <c r="R37" s="10">
        <v>0</v>
      </c>
      <c r="S37" s="6" t="s">
        <v>4</v>
      </c>
    </row>
    <row r="38" spans="1:19" s="21" customFormat="1" ht="37.5" x14ac:dyDescent="0.3">
      <c r="A38" s="4"/>
      <c r="B38" s="11"/>
      <c r="C38" s="29"/>
      <c r="D38" s="29"/>
      <c r="E38" s="29"/>
      <c r="F38" s="19"/>
      <c r="G38" s="31" t="s">
        <v>37</v>
      </c>
      <c r="H38" s="35" t="s">
        <v>9</v>
      </c>
      <c r="I38" s="35" t="s">
        <v>1</v>
      </c>
      <c r="J38" s="35" t="s">
        <v>5</v>
      </c>
      <c r="K38" s="35" t="s">
        <v>6</v>
      </c>
      <c r="L38" s="35" t="s">
        <v>5</v>
      </c>
      <c r="M38" s="17" t="s">
        <v>0</v>
      </c>
      <c r="N38" s="17" t="s">
        <v>6</v>
      </c>
      <c r="O38" s="8">
        <f>O46+O48+O39+O44</f>
        <v>6059000</v>
      </c>
      <c r="P38" s="8">
        <f t="shared" ref="P38" si="6">P46+P48+P39</f>
        <v>7591000</v>
      </c>
      <c r="Q38" s="8">
        <f>Q46+Q48+Q39</f>
        <v>7864000</v>
      </c>
      <c r="R38" s="10"/>
      <c r="S38" s="6"/>
    </row>
    <row r="39" spans="1:19" s="21" customFormat="1" ht="56.25" x14ac:dyDescent="0.3">
      <c r="A39" s="4"/>
      <c r="B39" s="11"/>
      <c r="C39" s="29"/>
      <c r="D39" s="29"/>
      <c r="E39" s="29"/>
      <c r="F39" s="19"/>
      <c r="G39" s="31" t="s">
        <v>145</v>
      </c>
      <c r="H39" s="17">
        <v>1</v>
      </c>
      <c r="I39" s="17" t="s">
        <v>1</v>
      </c>
      <c r="J39" s="17" t="s">
        <v>7</v>
      </c>
      <c r="K39" s="17" t="s">
        <v>6</v>
      </c>
      <c r="L39" s="17" t="s">
        <v>5</v>
      </c>
      <c r="M39" s="17" t="s">
        <v>0</v>
      </c>
      <c r="N39" s="17" t="s">
        <v>58</v>
      </c>
      <c r="O39" s="8">
        <f>O40+O42</f>
        <v>3310000</v>
      </c>
      <c r="P39" s="8">
        <f t="shared" ref="P39:Q39" si="7">P40+P42</f>
        <v>3299000</v>
      </c>
      <c r="Q39" s="8">
        <f t="shared" si="7"/>
        <v>3431000</v>
      </c>
      <c r="R39" s="10"/>
      <c r="S39" s="6"/>
    </row>
    <row r="40" spans="1:19" s="21" customFormat="1" ht="75" x14ac:dyDescent="0.3">
      <c r="A40" s="4"/>
      <c r="B40" s="11"/>
      <c r="C40" s="29"/>
      <c r="D40" s="29"/>
      <c r="E40" s="29"/>
      <c r="F40" s="19"/>
      <c r="G40" s="31" t="s">
        <v>146</v>
      </c>
      <c r="H40" s="17">
        <v>1</v>
      </c>
      <c r="I40" s="17" t="s">
        <v>1</v>
      </c>
      <c r="J40" s="17" t="s">
        <v>7</v>
      </c>
      <c r="K40" s="17" t="s">
        <v>63</v>
      </c>
      <c r="L40" s="17" t="s">
        <v>7</v>
      </c>
      <c r="M40" s="17" t="s">
        <v>0</v>
      </c>
      <c r="N40" s="17" t="s">
        <v>58</v>
      </c>
      <c r="O40" s="8">
        <f>O41</f>
        <v>1210000</v>
      </c>
      <c r="P40" s="8">
        <f t="shared" ref="P40:Q40" si="8">P41</f>
        <v>1244000</v>
      </c>
      <c r="Q40" s="8">
        <f t="shared" si="8"/>
        <v>1294000</v>
      </c>
      <c r="R40" s="10"/>
      <c r="S40" s="6"/>
    </row>
    <row r="41" spans="1:19" s="21" customFormat="1" ht="75" x14ac:dyDescent="0.3">
      <c r="A41" s="4"/>
      <c r="B41" s="11"/>
      <c r="C41" s="29"/>
      <c r="D41" s="29"/>
      <c r="E41" s="29"/>
      <c r="F41" s="19"/>
      <c r="G41" s="31" t="s">
        <v>146</v>
      </c>
      <c r="H41" s="17">
        <v>1</v>
      </c>
      <c r="I41" s="17" t="s">
        <v>1</v>
      </c>
      <c r="J41" s="17" t="s">
        <v>7</v>
      </c>
      <c r="K41" s="17" t="s">
        <v>94</v>
      </c>
      <c r="L41" s="17" t="s">
        <v>7</v>
      </c>
      <c r="M41" s="17" t="s">
        <v>0</v>
      </c>
      <c r="N41" s="17" t="s">
        <v>58</v>
      </c>
      <c r="O41" s="8">
        <f>1196000+14000</f>
        <v>1210000</v>
      </c>
      <c r="P41" s="8">
        <v>1244000</v>
      </c>
      <c r="Q41" s="8">
        <v>1294000</v>
      </c>
      <c r="R41" s="10"/>
      <c r="S41" s="6"/>
    </row>
    <row r="42" spans="1:19" s="21" customFormat="1" ht="112.5" x14ac:dyDescent="0.3">
      <c r="A42" s="4"/>
      <c r="B42" s="11"/>
      <c r="C42" s="29"/>
      <c r="D42" s="29"/>
      <c r="E42" s="29"/>
      <c r="F42" s="19"/>
      <c r="G42" s="31" t="s">
        <v>147</v>
      </c>
      <c r="H42" s="17" t="s">
        <v>9</v>
      </c>
      <c r="I42" s="17" t="s">
        <v>1</v>
      </c>
      <c r="J42" s="17" t="s">
        <v>7</v>
      </c>
      <c r="K42" s="17" t="s">
        <v>64</v>
      </c>
      <c r="L42" s="17" t="s">
        <v>7</v>
      </c>
      <c r="M42" s="17" t="s">
        <v>0</v>
      </c>
      <c r="N42" s="17" t="s">
        <v>58</v>
      </c>
      <c r="O42" s="8">
        <f>O43</f>
        <v>2100000</v>
      </c>
      <c r="P42" s="8">
        <f t="shared" ref="P42:Q42" si="9">P43</f>
        <v>2055000</v>
      </c>
      <c r="Q42" s="8">
        <f t="shared" si="9"/>
        <v>2137000</v>
      </c>
      <c r="R42" s="10"/>
      <c r="S42" s="6"/>
    </row>
    <row r="43" spans="1:19" s="21" customFormat="1" ht="168.75" x14ac:dyDescent="0.3">
      <c r="A43" s="4"/>
      <c r="B43" s="20"/>
      <c r="C43" s="20"/>
      <c r="D43" s="20"/>
      <c r="E43" s="20"/>
      <c r="F43" s="11" t="s">
        <v>36</v>
      </c>
      <c r="G43" s="31" t="s">
        <v>148</v>
      </c>
      <c r="H43" s="17" t="s">
        <v>9</v>
      </c>
      <c r="I43" s="17" t="s">
        <v>1</v>
      </c>
      <c r="J43" s="17" t="s">
        <v>7</v>
      </c>
      <c r="K43" s="17" t="s">
        <v>95</v>
      </c>
      <c r="L43" s="17" t="s">
        <v>7</v>
      </c>
      <c r="M43" s="17" t="s">
        <v>0</v>
      </c>
      <c r="N43" s="17" t="s">
        <v>58</v>
      </c>
      <c r="O43" s="8">
        <f>1976000+124000</f>
        <v>2100000</v>
      </c>
      <c r="P43" s="8">
        <v>2055000</v>
      </c>
      <c r="Q43" s="8">
        <v>2137000</v>
      </c>
      <c r="R43" s="7">
        <v>0</v>
      </c>
      <c r="S43" s="6" t="s">
        <v>4</v>
      </c>
    </row>
    <row r="44" spans="1:19" s="21" customFormat="1" ht="56.25" x14ac:dyDescent="0.3">
      <c r="A44" s="4"/>
      <c r="B44" s="36"/>
      <c r="C44" s="36"/>
      <c r="D44" s="36"/>
      <c r="E44" s="36"/>
      <c r="F44" s="11"/>
      <c r="G44" s="31" t="s">
        <v>190</v>
      </c>
      <c r="H44" s="17" t="s">
        <v>9</v>
      </c>
      <c r="I44" s="17" t="s">
        <v>1</v>
      </c>
      <c r="J44" s="17" t="s">
        <v>3</v>
      </c>
      <c r="K44" s="17" t="s">
        <v>6</v>
      </c>
      <c r="L44" s="17" t="s">
        <v>3</v>
      </c>
      <c r="M44" s="17" t="s">
        <v>0</v>
      </c>
      <c r="N44" s="17" t="s">
        <v>58</v>
      </c>
      <c r="O44" s="8">
        <f>O45</f>
        <v>-81000</v>
      </c>
      <c r="P44" s="8">
        <v>0</v>
      </c>
      <c r="Q44" s="8">
        <v>0</v>
      </c>
      <c r="R44" s="7"/>
      <c r="S44" s="6"/>
    </row>
    <row r="45" spans="1:19" s="21" customFormat="1" ht="56.25" x14ac:dyDescent="0.3">
      <c r="A45" s="4"/>
      <c r="B45" s="36"/>
      <c r="C45" s="36"/>
      <c r="D45" s="36"/>
      <c r="E45" s="36"/>
      <c r="F45" s="11"/>
      <c r="G45" s="31" t="s">
        <v>190</v>
      </c>
      <c r="H45" s="17" t="s">
        <v>9</v>
      </c>
      <c r="I45" s="17" t="s">
        <v>1</v>
      </c>
      <c r="J45" s="17" t="s">
        <v>3</v>
      </c>
      <c r="K45" s="17" t="s">
        <v>63</v>
      </c>
      <c r="L45" s="17" t="s">
        <v>3</v>
      </c>
      <c r="M45" s="17" t="s">
        <v>0</v>
      </c>
      <c r="N45" s="17" t="s">
        <v>58</v>
      </c>
      <c r="O45" s="8">
        <v>-81000</v>
      </c>
      <c r="P45" s="8">
        <v>0</v>
      </c>
      <c r="Q45" s="8">
        <v>0</v>
      </c>
      <c r="R45" s="7"/>
      <c r="S45" s="6"/>
    </row>
    <row r="46" spans="1:19" s="21" customFormat="1" ht="37.5" x14ac:dyDescent="0.3">
      <c r="A46" s="4"/>
      <c r="B46" s="28"/>
      <c r="C46" s="28"/>
      <c r="D46" s="28"/>
      <c r="E46" s="28"/>
      <c r="F46" s="11"/>
      <c r="G46" s="31" t="s">
        <v>34</v>
      </c>
      <c r="H46" s="35" t="s">
        <v>9</v>
      </c>
      <c r="I46" s="35" t="s">
        <v>1</v>
      </c>
      <c r="J46" s="35" t="s">
        <v>2</v>
      </c>
      <c r="K46" s="35" t="s">
        <v>6</v>
      </c>
      <c r="L46" s="35" t="s">
        <v>7</v>
      </c>
      <c r="M46" s="17" t="s">
        <v>0</v>
      </c>
      <c r="N46" s="35">
        <v>110</v>
      </c>
      <c r="O46" s="8">
        <f>O47</f>
        <v>1530000</v>
      </c>
      <c r="P46" s="8">
        <f t="shared" ref="P46:Q46" si="10">P47</f>
        <v>2421000</v>
      </c>
      <c r="Q46" s="8">
        <f t="shared" si="10"/>
        <v>2501000</v>
      </c>
      <c r="R46" s="7"/>
      <c r="S46" s="6"/>
    </row>
    <row r="47" spans="1:19" s="21" customFormat="1" ht="56.25" x14ac:dyDescent="0.3">
      <c r="A47" s="4"/>
      <c r="B47" s="20"/>
      <c r="C47" s="20"/>
      <c r="D47" s="20"/>
      <c r="E47" s="20"/>
      <c r="F47" s="11" t="s">
        <v>35</v>
      </c>
      <c r="G47" s="31" t="s">
        <v>34</v>
      </c>
      <c r="H47" s="35" t="s">
        <v>9</v>
      </c>
      <c r="I47" s="17" t="s">
        <v>1</v>
      </c>
      <c r="J47" s="17" t="s">
        <v>2</v>
      </c>
      <c r="K47" s="17" t="s">
        <v>63</v>
      </c>
      <c r="L47" s="17" t="s">
        <v>7</v>
      </c>
      <c r="M47" s="17" t="s">
        <v>0</v>
      </c>
      <c r="N47" s="17">
        <v>110</v>
      </c>
      <c r="O47" s="8">
        <f>2351000-821000</f>
        <v>1530000</v>
      </c>
      <c r="P47" s="8">
        <v>2421000</v>
      </c>
      <c r="Q47" s="8">
        <v>2501000</v>
      </c>
      <c r="R47" s="7">
        <v>0</v>
      </c>
      <c r="S47" s="6" t="s">
        <v>4</v>
      </c>
    </row>
    <row r="48" spans="1:19" s="21" customFormat="1" ht="56.25" x14ac:dyDescent="0.3">
      <c r="A48" s="4"/>
      <c r="B48" s="28"/>
      <c r="C48" s="28"/>
      <c r="D48" s="28"/>
      <c r="E48" s="28"/>
      <c r="F48" s="11" t="s">
        <v>35</v>
      </c>
      <c r="G48" s="31" t="s">
        <v>149</v>
      </c>
      <c r="H48" s="17" t="s">
        <v>9</v>
      </c>
      <c r="I48" s="17" t="s">
        <v>1</v>
      </c>
      <c r="J48" s="17" t="s">
        <v>54</v>
      </c>
      <c r="K48" s="17" t="s">
        <v>6</v>
      </c>
      <c r="L48" s="17" t="s">
        <v>3</v>
      </c>
      <c r="M48" s="17" t="s">
        <v>0</v>
      </c>
      <c r="N48" s="17" t="s">
        <v>58</v>
      </c>
      <c r="O48" s="8">
        <f>O49</f>
        <v>1300000</v>
      </c>
      <c r="P48" s="8">
        <f t="shared" ref="P48:Q48" si="11">P49</f>
        <v>1871000</v>
      </c>
      <c r="Q48" s="8">
        <f t="shared" si="11"/>
        <v>1932000</v>
      </c>
      <c r="R48" s="7">
        <v>0</v>
      </c>
      <c r="S48" s="6" t="s">
        <v>4</v>
      </c>
    </row>
    <row r="49" spans="1:19" s="21" customFormat="1" ht="75" x14ac:dyDescent="0.3">
      <c r="A49" s="4"/>
      <c r="B49" s="11"/>
      <c r="C49" s="20"/>
      <c r="D49" s="20"/>
      <c r="E49" s="20"/>
      <c r="F49" s="19"/>
      <c r="G49" s="31" t="s">
        <v>73</v>
      </c>
      <c r="H49" s="17" t="s">
        <v>9</v>
      </c>
      <c r="I49" s="17" t="s">
        <v>1</v>
      </c>
      <c r="J49" s="17" t="s">
        <v>54</v>
      </c>
      <c r="K49" s="17" t="s">
        <v>64</v>
      </c>
      <c r="L49" s="17" t="s">
        <v>3</v>
      </c>
      <c r="M49" s="17" t="s">
        <v>0</v>
      </c>
      <c r="N49" s="17" t="s">
        <v>58</v>
      </c>
      <c r="O49" s="8">
        <f>1816000+184000-700000</f>
        <v>1300000</v>
      </c>
      <c r="P49" s="8">
        <v>1871000</v>
      </c>
      <c r="Q49" s="8">
        <v>1932000</v>
      </c>
      <c r="R49" s="10"/>
      <c r="S49" s="6"/>
    </row>
    <row r="50" spans="1:19" s="21" customFormat="1" ht="37.5" x14ac:dyDescent="0.3">
      <c r="A50" s="4"/>
      <c r="B50" s="11"/>
      <c r="C50" s="28"/>
      <c r="D50" s="28"/>
      <c r="E50" s="28"/>
      <c r="F50" s="19"/>
      <c r="G50" s="31" t="s">
        <v>32</v>
      </c>
      <c r="H50" s="35" t="s">
        <v>9</v>
      </c>
      <c r="I50" s="35" t="s">
        <v>30</v>
      </c>
      <c r="J50" s="35" t="s">
        <v>5</v>
      </c>
      <c r="K50" s="35" t="s">
        <v>6</v>
      </c>
      <c r="L50" s="35" t="s">
        <v>5</v>
      </c>
      <c r="M50" s="17" t="s">
        <v>0</v>
      </c>
      <c r="N50" s="17" t="s">
        <v>6</v>
      </c>
      <c r="O50" s="8">
        <f>O51</f>
        <v>2370000</v>
      </c>
      <c r="P50" s="8">
        <f>P51</f>
        <v>2250000</v>
      </c>
      <c r="Q50" s="8">
        <f>Q51</f>
        <v>2250000</v>
      </c>
      <c r="R50" s="10"/>
      <c r="S50" s="6"/>
    </row>
    <row r="51" spans="1:19" s="21" customFormat="1" ht="75" x14ac:dyDescent="0.3">
      <c r="A51" s="4"/>
      <c r="B51" s="11"/>
      <c r="C51" s="46" t="s">
        <v>33</v>
      </c>
      <c r="D51" s="46"/>
      <c r="E51" s="46"/>
      <c r="F51" s="19" t="s">
        <v>31</v>
      </c>
      <c r="G51" s="31" t="s">
        <v>150</v>
      </c>
      <c r="H51" s="35" t="s">
        <v>9</v>
      </c>
      <c r="I51" s="35" t="s">
        <v>30</v>
      </c>
      <c r="J51" s="35" t="s">
        <v>2</v>
      </c>
      <c r="K51" s="35" t="s">
        <v>6</v>
      </c>
      <c r="L51" s="35" t="s">
        <v>7</v>
      </c>
      <c r="M51" s="17" t="s">
        <v>0</v>
      </c>
      <c r="N51" s="35">
        <v>110</v>
      </c>
      <c r="O51" s="8">
        <f>O52</f>
        <v>2370000</v>
      </c>
      <c r="P51" s="8">
        <f t="shared" ref="P51:Q51" si="12">P52</f>
        <v>2250000</v>
      </c>
      <c r="Q51" s="8">
        <f t="shared" si="12"/>
        <v>2250000</v>
      </c>
      <c r="R51" s="10">
        <v>0</v>
      </c>
      <c r="S51" s="6" t="s">
        <v>4</v>
      </c>
    </row>
    <row r="52" spans="1:19" s="21" customFormat="1" ht="112.5" x14ac:dyDescent="0.3">
      <c r="A52" s="4"/>
      <c r="B52" s="20"/>
      <c r="C52" s="20"/>
      <c r="D52" s="20"/>
      <c r="E52" s="20"/>
      <c r="F52" s="11" t="s">
        <v>31</v>
      </c>
      <c r="G52" s="31" t="s">
        <v>74</v>
      </c>
      <c r="H52" s="17" t="s">
        <v>9</v>
      </c>
      <c r="I52" s="17" t="s">
        <v>30</v>
      </c>
      <c r="J52" s="17" t="s">
        <v>2</v>
      </c>
      <c r="K52" s="17" t="s">
        <v>63</v>
      </c>
      <c r="L52" s="17" t="s">
        <v>7</v>
      </c>
      <c r="M52" s="17" t="s">
        <v>0</v>
      </c>
      <c r="N52" s="17">
        <v>110</v>
      </c>
      <c r="O52" s="8">
        <f>2250000+120000</f>
        <v>2370000</v>
      </c>
      <c r="P52" s="8">
        <v>2250000</v>
      </c>
      <c r="Q52" s="8">
        <v>2250000</v>
      </c>
      <c r="R52" s="7">
        <v>0</v>
      </c>
      <c r="S52" s="6" t="s">
        <v>4</v>
      </c>
    </row>
    <row r="53" spans="1:19" s="21" customFormat="1" ht="112.5" x14ac:dyDescent="0.3">
      <c r="A53" s="4"/>
      <c r="B53" s="28"/>
      <c r="C53" s="28"/>
      <c r="D53" s="28"/>
      <c r="E53" s="28"/>
      <c r="F53" s="11" t="s">
        <v>31</v>
      </c>
      <c r="G53" s="31" t="s">
        <v>28</v>
      </c>
      <c r="H53" s="35" t="s">
        <v>9</v>
      </c>
      <c r="I53" s="35" t="s">
        <v>26</v>
      </c>
      <c r="J53" s="35" t="s">
        <v>5</v>
      </c>
      <c r="K53" s="35" t="s">
        <v>6</v>
      </c>
      <c r="L53" s="35" t="s">
        <v>5</v>
      </c>
      <c r="M53" s="17" t="s">
        <v>0</v>
      </c>
      <c r="N53" s="17" t="s">
        <v>6</v>
      </c>
      <c r="O53" s="8">
        <f>O54+O64</f>
        <v>4932000</v>
      </c>
      <c r="P53" s="8">
        <f t="shared" ref="P53:Q53" si="13">P54+P64</f>
        <v>5013000</v>
      </c>
      <c r="Q53" s="8">
        <f t="shared" si="13"/>
        <v>5114000</v>
      </c>
      <c r="R53" s="7">
        <v>0</v>
      </c>
      <c r="S53" s="6" t="s">
        <v>4</v>
      </c>
    </row>
    <row r="54" spans="1:19" s="21" customFormat="1" ht="225" x14ac:dyDescent="0.3">
      <c r="A54" s="4"/>
      <c r="B54" s="11"/>
      <c r="C54" s="46" t="s">
        <v>29</v>
      </c>
      <c r="D54" s="46"/>
      <c r="E54" s="46"/>
      <c r="F54" s="19" t="s">
        <v>27</v>
      </c>
      <c r="G54" s="31" t="s">
        <v>151</v>
      </c>
      <c r="H54" s="35" t="s">
        <v>9</v>
      </c>
      <c r="I54" s="35" t="s">
        <v>26</v>
      </c>
      <c r="J54" s="35" t="s">
        <v>1</v>
      </c>
      <c r="K54" s="35" t="s">
        <v>6</v>
      </c>
      <c r="L54" s="35" t="s">
        <v>5</v>
      </c>
      <c r="M54" s="17" t="s">
        <v>0</v>
      </c>
      <c r="N54" s="17" t="s">
        <v>59</v>
      </c>
      <c r="O54" s="8">
        <f>O55+O58+O60+O62</f>
        <v>4917000</v>
      </c>
      <c r="P54" s="8">
        <f t="shared" ref="P54:Q54" si="14">P55+P58+P60+P62</f>
        <v>4998000</v>
      </c>
      <c r="Q54" s="8">
        <f t="shared" si="14"/>
        <v>5099000</v>
      </c>
      <c r="R54" s="10">
        <v>0</v>
      </c>
      <c r="S54" s="6" t="s">
        <v>4</v>
      </c>
    </row>
    <row r="55" spans="1:19" s="21" customFormat="1" ht="150" x14ac:dyDescent="0.3">
      <c r="A55" s="4"/>
      <c r="B55" s="20"/>
      <c r="C55" s="20"/>
      <c r="D55" s="20"/>
      <c r="E55" s="20"/>
      <c r="F55" s="11" t="s">
        <v>27</v>
      </c>
      <c r="G55" s="31" t="s">
        <v>76</v>
      </c>
      <c r="H55" s="35" t="s">
        <v>9</v>
      </c>
      <c r="I55" s="35" t="s">
        <v>26</v>
      </c>
      <c r="J55" s="35" t="s">
        <v>1</v>
      </c>
      <c r="K55" s="17" t="s">
        <v>63</v>
      </c>
      <c r="L55" s="35" t="s">
        <v>5</v>
      </c>
      <c r="M55" s="17" t="s">
        <v>0</v>
      </c>
      <c r="N55" s="17" t="s">
        <v>59</v>
      </c>
      <c r="O55" s="8">
        <f>O56+O57</f>
        <v>117000</v>
      </c>
      <c r="P55" s="8">
        <f t="shared" ref="P55:Q55" si="15">P56+P57</f>
        <v>98000</v>
      </c>
      <c r="Q55" s="8">
        <f t="shared" si="15"/>
        <v>99000</v>
      </c>
      <c r="R55" s="7">
        <v>0</v>
      </c>
      <c r="S55" s="6" t="s">
        <v>4</v>
      </c>
    </row>
    <row r="56" spans="1:19" s="21" customFormat="1" ht="225" x14ac:dyDescent="0.3">
      <c r="A56" s="4"/>
      <c r="B56" s="28"/>
      <c r="C56" s="28"/>
      <c r="D56" s="28"/>
      <c r="E56" s="28"/>
      <c r="F56" s="11" t="s">
        <v>27</v>
      </c>
      <c r="G56" s="31" t="s">
        <v>77</v>
      </c>
      <c r="H56" s="35" t="s">
        <v>9</v>
      </c>
      <c r="I56" s="35" t="s">
        <v>26</v>
      </c>
      <c r="J56" s="35" t="s">
        <v>1</v>
      </c>
      <c r="K56" s="17" t="s">
        <v>75</v>
      </c>
      <c r="L56" s="17" t="s">
        <v>1</v>
      </c>
      <c r="M56" s="17" t="s">
        <v>0</v>
      </c>
      <c r="N56" s="17" t="s">
        <v>59</v>
      </c>
      <c r="O56" s="8">
        <v>30000</v>
      </c>
      <c r="P56" s="8">
        <v>20000</v>
      </c>
      <c r="Q56" s="8">
        <v>20000</v>
      </c>
      <c r="R56" s="7">
        <v>0</v>
      </c>
      <c r="S56" s="6" t="s">
        <v>4</v>
      </c>
    </row>
    <row r="57" spans="1:19" s="21" customFormat="1" ht="187.5" x14ac:dyDescent="0.3">
      <c r="A57" s="4"/>
      <c r="B57" s="11"/>
      <c r="C57" s="28"/>
      <c r="D57" s="28"/>
      <c r="E57" s="28"/>
      <c r="F57" s="19"/>
      <c r="G57" s="31" t="s">
        <v>78</v>
      </c>
      <c r="H57" s="35" t="s">
        <v>9</v>
      </c>
      <c r="I57" s="35" t="s">
        <v>26</v>
      </c>
      <c r="J57" s="35" t="s">
        <v>1</v>
      </c>
      <c r="K57" s="17" t="s">
        <v>75</v>
      </c>
      <c r="L57" s="35">
        <v>13</v>
      </c>
      <c r="M57" s="17" t="s">
        <v>0</v>
      </c>
      <c r="N57" s="17" t="s">
        <v>59</v>
      </c>
      <c r="O57" s="8">
        <v>87000</v>
      </c>
      <c r="P57" s="8">
        <v>78000</v>
      </c>
      <c r="Q57" s="8">
        <v>79000</v>
      </c>
      <c r="R57" s="10"/>
      <c r="S57" s="6"/>
    </row>
    <row r="58" spans="1:19" s="21" customFormat="1" ht="187.5" x14ac:dyDescent="0.3">
      <c r="A58" s="4"/>
      <c r="B58" s="11"/>
      <c r="C58" s="28"/>
      <c r="D58" s="28"/>
      <c r="E58" s="28"/>
      <c r="F58" s="19"/>
      <c r="G58" s="31" t="s">
        <v>79</v>
      </c>
      <c r="H58" s="35" t="s">
        <v>9</v>
      </c>
      <c r="I58" s="35" t="s">
        <v>26</v>
      </c>
      <c r="J58" s="35" t="s">
        <v>1</v>
      </c>
      <c r="K58" s="17" t="s">
        <v>64</v>
      </c>
      <c r="L58" s="17" t="s">
        <v>5</v>
      </c>
      <c r="M58" s="17" t="s">
        <v>0</v>
      </c>
      <c r="N58" s="17" t="s">
        <v>59</v>
      </c>
      <c r="O58" s="8">
        <f>O59</f>
        <v>4000000</v>
      </c>
      <c r="P58" s="8">
        <f t="shared" ref="P58:Q58" si="16">P59</f>
        <v>4100000</v>
      </c>
      <c r="Q58" s="8">
        <f t="shared" si="16"/>
        <v>4200000</v>
      </c>
      <c r="R58" s="10"/>
      <c r="S58" s="6"/>
    </row>
    <row r="59" spans="1:19" s="21" customFormat="1" ht="168.75" x14ac:dyDescent="0.3">
      <c r="A59" s="4"/>
      <c r="B59" s="11"/>
      <c r="C59" s="28"/>
      <c r="D59" s="28"/>
      <c r="E59" s="28"/>
      <c r="F59" s="19"/>
      <c r="G59" s="31" t="s">
        <v>81</v>
      </c>
      <c r="H59" s="35" t="s">
        <v>9</v>
      </c>
      <c r="I59" s="35" t="s">
        <v>26</v>
      </c>
      <c r="J59" s="35" t="s">
        <v>1</v>
      </c>
      <c r="K59" s="17" t="s">
        <v>80</v>
      </c>
      <c r="L59" s="17" t="s">
        <v>1</v>
      </c>
      <c r="M59" s="17" t="s">
        <v>0</v>
      </c>
      <c r="N59" s="17" t="s">
        <v>59</v>
      </c>
      <c r="O59" s="8">
        <v>4000000</v>
      </c>
      <c r="P59" s="8">
        <v>4100000</v>
      </c>
      <c r="Q59" s="8">
        <v>4200000</v>
      </c>
      <c r="R59" s="10"/>
      <c r="S59" s="6"/>
    </row>
    <row r="60" spans="1:19" s="21" customFormat="1" ht="225" x14ac:dyDescent="0.3">
      <c r="A60" s="4"/>
      <c r="B60" s="11"/>
      <c r="C60" s="28"/>
      <c r="D60" s="28"/>
      <c r="E60" s="28"/>
      <c r="F60" s="19"/>
      <c r="G60" s="31" t="s">
        <v>152</v>
      </c>
      <c r="H60" s="35" t="s">
        <v>9</v>
      </c>
      <c r="I60" s="35" t="s">
        <v>26</v>
      </c>
      <c r="J60" s="35" t="s">
        <v>1</v>
      </c>
      <c r="K60" s="17" t="s">
        <v>65</v>
      </c>
      <c r="L60" s="17" t="s">
        <v>5</v>
      </c>
      <c r="M60" s="17" t="s">
        <v>0</v>
      </c>
      <c r="N60" s="17" t="s">
        <v>59</v>
      </c>
      <c r="O60" s="8">
        <f>O61</f>
        <v>200000</v>
      </c>
      <c r="P60" s="8">
        <f t="shared" ref="P60:Q60" si="17">P61</f>
        <v>200000</v>
      </c>
      <c r="Q60" s="8">
        <f t="shared" si="17"/>
        <v>200000</v>
      </c>
      <c r="R60" s="10"/>
      <c r="S60" s="6"/>
    </row>
    <row r="61" spans="1:19" s="21" customFormat="1" ht="168.75" x14ac:dyDescent="0.3">
      <c r="A61" s="4"/>
      <c r="B61" s="11"/>
      <c r="C61" s="28"/>
      <c r="D61" s="28"/>
      <c r="E61" s="28"/>
      <c r="F61" s="19"/>
      <c r="G61" s="31" t="s">
        <v>83</v>
      </c>
      <c r="H61" s="35" t="s">
        <v>9</v>
      </c>
      <c r="I61" s="35" t="s">
        <v>26</v>
      </c>
      <c r="J61" s="35" t="s">
        <v>1</v>
      </c>
      <c r="K61" s="17" t="s">
        <v>82</v>
      </c>
      <c r="L61" s="17" t="s">
        <v>1</v>
      </c>
      <c r="M61" s="17" t="s">
        <v>0</v>
      </c>
      <c r="N61" s="17" t="s">
        <v>59</v>
      </c>
      <c r="O61" s="8">
        <v>200000</v>
      </c>
      <c r="P61" s="8">
        <v>200000</v>
      </c>
      <c r="Q61" s="8">
        <v>200000</v>
      </c>
      <c r="R61" s="10"/>
      <c r="S61" s="6"/>
    </row>
    <row r="62" spans="1:19" s="21" customFormat="1" ht="93.75" x14ac:dyDescent="0.3">
      <c r="A62" s="4"/>
      <c r="B62" s="11"/>
      <c r="C62" s="28"/>
      <c r="D62" s="28"/>
      <c r="E62" s="28"/>
      <c r="F62" s="19"/>
      <c r="G62" s="31" t="s">
        <v>153</v>
      </c>
      <c r="H62" s="17">
        <v>1</v>
      </c>
      <c r="I62" s="17">
        <v>11</v>
      </c>
      <c r="J62" s="17" t="s">
        <v>1</v>
      </c>
      <c r="K62" s="17" t="s">
        <v>98</v>
      </c>
      <c r="L62" s="17" t="s">
        <v>5</v>
      </c>
      <c r="M62" s="17" t="s">
        <v>0</v>
      </c>
      <c r="N62" s="17" t="s">
        <v>59</v>
      </c>
      <c r="O62" s="8">
        <f>O63</f>
        <v>600000</v>
      </c>
      <c r="P62" s="8">
        <f t="shared" ref="P62:Q62" si="18">P63</f>
        <v>600000</v>
      </c>
      <c r="Q62" s="8">
        <f t="shared" si="18"/>
        <v>600000</v>
      </c>
      <c r="R62" s="10"/>
      <c r="S62" s="6"/>
    </row>
    <row r="63" spans="1:19" s="21" customFormat="1" ht="75" x14ac:dyDescent="0.3">
      <c r="A63" s="4"/>
      <c r="B63" s="11"/>
      <c r="C63" s="20"/>
      <c r="D63" s="20"/>
      <c r="E63" s="20"/>
      <c r="F63" s="19"/>
      <c r="G63" s="31" t="s">
        <v>154</v>
      </c>
      <c r="H63" s="17">
        <v>1</v>
      </c>
      <c r="I63" s="17">
        <v>11</v>
      </c>
      <c r="J63" s="17" t="s">
        <v>1</v>
      </c>
      <c r="K63" s="17" t="s">
        <v>99</v>
      </c>
      <c r="L63" s="17" t="s">
        <v>1</v>
      </c>
      <c r="M63" s="17" t="s">
        <v>0</v>
      </c>
      <c r="N63" s="17" t="s">
        <v>59</v>
      </c>
      <c r="O63" s="8">
        <v>600000</v>
      </c>
      <c r="P63" s="8">
        <v>600000</v>
      </c>
      <c r="Q63" s="8">
        <v>600000</v>
      </c>
      <c r="R63" s="10"/>
      <c r="S63" s="6"/>
    </row>
    <row r="64" spans="1:19" s="21" customFormat="1" ht="206.25" x14ac:dyDescent="0.3">
      <c r="A64" s="4"/>
      <c r="B64" s="11"/>
      <c r="C64" s="28"/>
      <c r="D64" s="28"/>
      <c r="E64" s="28"/>
      <c r="F64" s="19"/>
      <c r="G64" s="31" t="s">
        <v>170</v>
      </c>
      <c r="H64" s="17" t="s">
        <v>9</v>
      </c>
      <c r="I64" s="17" t="s">
        <v>26</v>
      </c>
      <c r="J64" s="17" t="s">
        <v>171</v>
      </c>
      <c r="K64" s="17" t="s">
        <v>6</v>
      </c>
      <c r="L64" s="17" t="s">
        <v>5</v>
      </c>
      <c r="M64" s="17" t="s">
        <v>0</v>
      </c>
      <c r="N64" s="17" t="s">
        <v>59</v>
      </c>
      <c r="O64" s="8">
        <f>O65</f>
        <v>15000</v>
      </c>
      <c r="P64" s="8">
        <f t="shared" ref="P64:Q65" si="19">P65</f>
        <v>15000</v>
      </c>
      <c r="Q64" s="8">
        <f t="shared" si="19"/>
        <v>15000</v>
      </c>
      <c r="R64" s="10"/>
      <c r="S64" s="6"/>
    </row>
    <row r="65" spans="1:19" s="21" customFormat="1" ht="262.5" x14ac:dyDescent="0.3">
      <c r="A65" s="4"/>
      <c r="B65" s="11"/>
      <c r="C65" s="28"/>
      <c r="D65" s="28"/>
      <c r="E65" s="28"/>
      <c r="F65" s="19"/>
      <c r="G65" s="31" t="s">
        <v>172</v>
      </c>
      <c r="H65" s="17" t="s">
        <v>9</v>
      </c>
      <c r="I65" s="17" t="s">
        <v>26</v>
      </c>
      <c r="J65" s="17" t="s">
        <v>171</v>
      </c>
      <c r="K65" s="17" t="s">
        <v>107</v>
      </c>
      <c r="L65" s="17" t="s">
        <v>5</v>
      </c>
      <c r="M65" s="17" t="s">
        <v>0</v>
      </c>
      <c r="N65" s="17" t="s">
        <v>59</v>
      </c>
      <c r="O65" s="8">
        <f>O66</f>
        <v>15000</v>
      </c>
      <c r="P65" s="8">
        <f t="shared" si="19"/>
        <v>15000</v>
      </c>
      <c r="Q65" s="8">
        <f t="shared" si="19"/>
        <v>15000</v>
      </c>
      <c r="R65" s="10"/>
      <c r="S65" s="6"/>
    </row>
    <row r="66" spans="1:19" s="21" customFormat="1" ht="262.5" x14ac:dyDescent="0.3">
      <c r="A66" s="4"/>
      <c r="B66" s="11"/>
      <c r="C66" s="46" t="s">
        <v>25</v>
      </c>
      <c r="D66" s="46"/>
      <c r="E66" s="46"/>
      <c r="F66" s="19" t="s">
        <v>24</v>
      </c>
      <c r="G66" s="31" t="s">
        <v>173</v>
      </c>
      <c r="H66" s="17" t="s">
        <v>9</v>
      </c>
      <c r="I66" s="17" t="s">
        <v>26</v>
      </c>
      <c r="J66" s="17" t="s">
        <v>171</v>
      </c>
      <c r="K66" s="17" t="s">
        <v>107</v>
      </c>
      <c r="L66" s="17" t="s">
        <v>1</v>
      </c>
      <c r="M66" s="17" t="s">
        <v>0</v>
      </c>
      <c r="N66" s="17" t="s">
        <v>59</v>
      </c>
      <c r="O66" s="8">
        <v>15000</v>
      </c>
      <c r="P66" s="8">
        <v>15000</v>
      </c>
      <c r="Q66" s="8">
        <v>15000</v>
      </c>
      <c r="R66" s="10">
        <v>0</v>
      </c>
      <c r="S66" s="6" t="s">
        <v>4</v>
      </c>
    </row>
    <row r="67" spans="1:19" s="21" customFormat="1" ht="56.25" x14ac:dyDescent="0.3">
      <c r="A67" s="4"/>
      <c r="B67" s="20"/>
      <c r="C67" s="20"/>
      <c r="D67" s="20"/>
      <c r="E67" s="20"/>
      <c r="F67" s="11" t="s">
        <v>24</v>
      </c>
      <c r="G67" s="31" t="s">
        <v>155</v>
      </c>
      <c r="H67" s="35" t="s">
        <v>9</v>
      </c>
      <c r="I67" s="35" t="s">
        <v>23</v>
      </c>
      <c r="J67" s="35" t="s">
        <v>5</v>
      </c>
      <c r="K67" s="35" t="s">
        <v>6</v>
      </c>
      <c r="L67" s="35" t="s">
        <v>5</v>
      </c>
      <c r="M67" s="17" t="s">
        <v>0</v>
      </c>
      <c r="N67" s="17" t="s">
        <v>6</v>
      </c>
      <c r="O67" s="8">
        <f>O68</f>
        <v>1524783.56</v>
      </c>
      <c r="P67" s="8">
        <f>P68</f>
        <v>2760973.7199999997</v>
      </c>
      <c r="Q67" s="8">
        <f>Q68</f>
        <v>2760973.7199999997</v>
      </c>
      <c r="R67" s="7">
        <v>0</v>
      </c>
      <c r="S67" s="6" t="s">
        <v>4</v>
      </c>
    </row>
    <row r="68" spans="1:19" s="21" customFormat="1" ht="56.25" x14ac:dyDescent="0.3">
      <c r="A68" s="4"/>
      <c r="B68" s="28"/>
      <c r="C68" s="28"/>
      <c r="D68" s="28"/>
      <c r="E68" s="28"/>
      <c r="F68" s="11" t="s">
        <v>24</v>
      </c>
      <c r="G68" s="31" t="s">
        <v>156</v>
      </c>
      <c r="H68" s="35" t="s">
        <v>9</v>
      </c>
      <c r="I68" s="35" t="s">
        <v>23</v>
      </c>
      <c r="J68" s="35" t="s">
        <v>7</v>
      </c>
      <c r="K68" s="35" t="s">
        <v>6</v>
      </c>
      <c r="L68" s="35" t="s">
        <v>7</v>
      </c>
      <c r="M68" s="17" t="s">
        <v>0</v>
      </c>
      <c r="N68" s="17" t="s">
        <v>59</v>
      </c>
      <c r="O68" s="8">
        <f>O69+O70</f>
        <v>1524783.56</v>
      </c>
      <c r="P68" s="8">
        <f>P69+P70</f>
        <v>2760973.7199999997</v>
      </c>
      <c r="Q68" s="8">
        <f>Q69+Q70</f>
        <v>2760973.7199999997</v>
      </c>
      <c r="R68" s="7">
        <v>0</v>
      </c>
      <c r="S68" s="6" t="s">
        <v>4</v>
      </c>
    </row>
    <row r="69" spans="1:19" s="21" customFormat="1" ht="56.25" x14ac:dyDescent="0.3">
      <c r="A69" s="4"/>
      <c r="B69" s="28"/>
      <c r="C69" s="28"/>
      <c r="D69" s="28"/>
      <c r="E69" s="28"/>
      <c r="F69" s="11" t="s">
        <v>24</v>
      </c>
      <c r="G69" s="31" t="s">
        <v>85</v>
      </c>
      <c r="H69" s="35" t="s">
        <v>9</v>
      </c>
      <c r="I69" s="35" t="s">
        <v>23</v>
      </c>
      <c r="J69" s="35" t="s">
        <v>7</v>
      </c>
      <c r="K69" s="17" t="s">
        <v>63</v>
      </c>
      <c r="L69" s="35" t="s">
        <v>7</v>
      </c>
      <c r="M69" s="17" t="s">
        <v>0</v>
      </c>
      <c r="N69" s="17" t="s">
        <v>59</v>
      </c>
      <c r="O69" s="8">
        <v>197432.17</v>
      </c>
      <c r="P69" s="8">
        <v>314858.5</v>
      </c>
      <c r="Q69" s="8">
        <v>314858.5</v>
      </c>
      <c r="R69" s="7">
        <v>0</v>
      </c>
      <c r="S69" s="6" t="s">
        <v>4</v>
      </c>
    </row>
    <row r="70" spans="1:19" s="21" customFormat="1" ht="37.5" x14ac:dyDescent="0.3">
      <c r="A70" s="4"/>
      <c r="B70" s="11"/>
      <c r="C70" s="33"/>
      <c r="D70" s="33"/>
      <c r="E70" s="33"/>
      <c r="F70" s="19"/>
      <c r="G70" s="31" t="s">
        <v>86</v>
      </c>
      <c r="H70" s="35" t="s">
        <v>9</v>
      </c>
      <c r="I70" s="35" t="s">
        <v>23</v>
      </c>
      <c r="J70" s="35" t="s">
        <v>7</v>
      </c>
      <c r="K70" s="17" t="s">
        <v>84</v>
      </c>
      <c r="L70" s="35" t="s">
        <v>7</v>
      </c>
      <c r="M70" s="17" t="s">
        <v>0</v>
      </c>
      <c r="N70" s="17" t="s">
        <v>59</v>
      </c>
      <c r="O70" s="8">
        <f>O71+O72</f>
        <v>1327351.3900000001</v>
      </c>
      <c r="P70" s="8">
        <f t="shared" ref="P70:Q70" si="20">P71+P72</f>
        <v>2446115.2199999997</v>
      </c>
      <c r="Q70" s="8">
        <f t="shared" si="20"/>
        <v>2446115.2199999997</v>
      </c>
      <c r="R70" s="10"/>
      <c r="S70" s="6"/>
    </row>
    <row r="71" spans="1:19" s="21" customFormat="1" ht="56.25" x14ac:dyDescent="0.3">
      <c r="A71" s="4"/>
      <c r="B71" s="11"/>
      <c r="C71" s="46" t="s">
        <v>22</v>
      </c>
      <c r="D71" s="46"/>
      <c r="E71" s="46"/>
      <c r="F71" s="19" t="s">
        <v>21</v>
      </c>
      <c r="G71" s="31" t="s">
        <v>157</v>
      </c>
      <c r="H71" s="17">
        <v>1</v>
      </c>
      <c r="I71" s="17">
        <v>12</v>
      </c>
      <c r="J71" s="17" t="s">
        <v>7</v>
      </c>
      <c r="K71" s="17" t="s">
        <v>97</v>
      </c>
      <c r="L71" s="17" t="s">
        <v>7</v>
      </c>
      <c r="M71" s="17" t="s">
        <v>0</v>
      </c>
      <c r="N71" s="17" t="s">
        <v>59</v>
      </c>
      <c r="O71" s="8">
        <v>18789.07</v>
      </c>
      <c r="P71" s="8">
        <v>12836.63</v>
      </c>
      <c r="Q71" s="8">
        <v>12836.63</v>
      </c>
      <c r="R71" s="10">
        <v>0</v>
      </c>
      <c r="S71" s="6" t="s">
        <v>4</v>
      </c>
    </row>
    <row r="72" spans="1:19" s="21" customFormat="1" ht="56.25" x14ac:dyDescent="0.3">
      <c r="A72" s="4"/>
      <c r="B72" s="20"/>
      <c r="C72" s="20"/>
      <c r="D72" s="20"/>
      <c r="E72" s="20"/>
      <c r="F72" s="11" t="s">
        <v>21</v>
      </c>
      <c r="G72" s="31" t="s">
        <v>174</v>
      </c>
      <c r="H72" s="17">
        <v>1</v>
      </c>
      <c r="I72" s="17">
        <v>12</v>
      </c>
      <c r="J72" s="17" t="s">
        <v>7</v>
      </c>
      <c r="K72" s="17" t="s">
        <v>175</v>
      </c>
      <c r="L72" s="17" t="s">
        <v>7</v>
      </c>
      <c r="M72" s="17" t="s">
        <v>0</v>
      </c>
      <c r="N72" s="17" t="s">
        <v>59</v>
      </c>
      <c r="O72" s="8">
        <v>1308562.32</v>
      </c>
      <c r="P72" s="8">
        <v>2433278.59</v>
      </c>
      <c r="Q72" s="8">
        <v>2433278.59</v>
      </c>
      <c r="R72" s="7">
        <v>0</v>
      </c>
      <c r="S72" s="6" t="s">
        <v>4</v>
      </c>
    </row>
    <row r="73" spans="1:19" s="21" customFormat="1" ht="75" x14ac:dyDescent="0.3">
      <c r="A73" s="4"/>
      <c r="B73" s="28"/>
      <c r="C73" s="28"/>
      <c r="D73" s="28"/>
      <c r="E73" s="28"/>
      <c r="F73" s="11" t="s">
        <v>21</v>
      </c>
      <c r="G73" s="31" t="s">
        <v>158</v>
      </c>
      <c r="H73" s="35" t="s">
        <v>9</v>
      </c>
      <c r="I73" s="35" t="s">
        <v>20</v>
      </c>
      <c r="J73" s="35" t="s">
        <v>5</v>
      </c>
      <c r="K73" s="17" t="s">
        <v>6</v>
      </c>
      <c r="L73" s="35" t="s">
        <v>5</v>
      </c>
      <c r="M73" s="17" t="s">
        <v>0</v>
      </c>
      <c r="N73" s="17" t="s">
        <v>6</v>
      </c>
      <c r="O73" s="8">
        <f>O74</f>
        <v>1328050</v>
      </c>
      <c r="P73" s="8">
        <f t="shared" ref="P73:Q75" si="21">P74</f>
        <v>653000</v>
      </c>
      <c r="Q73" s="8">
        <f t="shared" si="21"/>
        <v>653000</v>
      </c>
      <c r="R73" s="7">
        <v>0</v>
      </c>
      <c r="S73" s="6" t="s">
        <v>4</v>
      </c>
    </row>
    <row r="74" spans="1:19" s="21" customFormat="1" ht="56.25" x14ac:dyDescent="0.3">
      <c r="A74" s="4"/>
      <c r="B74" s="28"/>
      <c r="C74" s="28"/>
      <c r="D74" s="28"/>
      <c r="E74" s="28"/>
      <c r="F74" s="11" t="s">
        <v>21</v>
      </c>
      <c r="G74" s="31" t="s">
        <v>159</v>
      </c>
      <c r="H74" s="35" t="s">
        <v>9</v>
      </c>
      <c r="I74" s="35" t="s">
        <v>20</v>
      </c>
      <c r="J74" s="35" t="s">
        <v>7</v>
      </c>
      <c r="K74" s="35" t="s">
        <v>6</v>
      </c>
      <c r="L74" s="35" t="s">
        <v>5</v>
      </c>
      <c r="M74" s="17" t="s">
        <v>0</v>
      </c>
      <c r="N74" s="17" t="s">
        <v>62</v>
      </c>
      <c r="O74" s="8">
        <f>O75</f>
        <v>1328050</v>
      </c>
      <c r="P74" s="8">
        <f t="shared" si="21"/>
        <v>653000</v>
      </c>
      <c r="Q74" s="8">
        <f t="shared" si="21"/>
        <v>653000</v>
      </c>
      <c r="R74" s="7">
        <v>0</v>
      </c>
      <c r="S74" s="6" t="s">
        <v>4</v>
      </c>
    </row>
    <row r="75" spans="1:19" s="21" customFormat="1" ht="56.25" x14ac:dyDescent="0.3">
      <c r="A75" s="4"/>
      <c r="B75" s="11"/>
      <c r="C75" s="46" t="s">
        <v>19</v>
      </c>
      <c r="D75" s="46"/>
      <c r="E75" s="46"/>
      <c r="F75" s="19" t="s">
        <v>18</v>
      </c>
      <c r="G75" s="31" t="s">
        <v>87</v>
      </c>
      <c r="H75" s="35" t="s">
        <v>9</v>
      </c>
      <c r="I75" s="35" t="s">
        <v>20</v>
      </c>
      <c r="J75" s="35" t="s">
        <v>7</v>
      </c>
      <c r="K75" s="35">
        <v>990</v>
      </c>
      <c r="L75" s="35" t="s">
        <v>5</v>
      </c>
      <c r="M75" s="17" t="s">
        <v>0</v>
      </c>
      <c r="N75" s="17" t="s">
        <v>62</v>
      </c>
      <c r="O75" s="8">
        <f>O76</f>
        <v>1328050</v>
      </c>
      <c r="P75" s="8">
        <f t="shared" si="21"/>
        <v>653000</v>
      </c>
      <c r="Q75" s="8">
        <f t="shared" si="21"/>
        <v>653000</v>
      </c>
      <c r="R75" s="10">
        <v>0</v>
      </c>
      <c r="S75" s="6" t="s">
        <v>4</v>
      </c>
    </row>
    <row r="76" spans="1:19" s="21" customFormat="1" ht="75" x14ac:dyDescent="0.3">
      <c r="A76" s="4"/>
      <c r="B76" s="20"/>
      <c r="C76" s="20"/>
      <c r="D76" s="20"/>
      <c r="E76" s="20"/>
      <c r="F76" s="11" t="s">
        <v>18</v>
      </c>
      <c r="G76" s="31" t="s">
        <v>88</v>
      </c>
      <c r="H76" s="35" t="s">
        <v>9</v>
      </c>
      <c r="I76" s="35" t="s">
        <v>20</v>
      </c>
      <c r="J76" s="35" t="s">
        <v>7</v>
      </c>
      <c r="K76" s="35">
        <v>995</v>
      </c>
      <c r="L76" s="17" t="s">
        <v>1</v>
      </c>
      <c r="M76" s="17" t="s">
        <v>0</v>
      </c>
      <c r="N76" s="17" t="s">
        <v>62</v>
      </c>
      <c r="O76" s="8">
        <f>653000+210000+200000+200000+15050+50000</f>
        <v>1328050</v>
      </c>
      <c r="P76" s="8">
        <v>653000</v>
      </c>
      <c r="Q76" s="8">
        <v>653000</v>
      </c>
      <c r="R76" s="7">
        <v>0</v>
      </c>
      <c r="S76" s="6" t="s">
        <v>4</v>
      </c>
    </row>
    <row r="77" spans="1:19" s="21" customFormat="1" ht="56.25" x14ac:dyDescent="0.3">
      <c r="A77" s="4"/>
      <c r="B77" s="28"/>
      <c r="C77" s="28"/>
      <c r="D77" s="28"/>
      <c r="E77" s="28"/>
      <c r="F77" s="11" t="s">
        <v>18</v>
      </c>
      <c r="G77" s="31" t="s">
        <v>160</v>
      </c>
      <c r="H77" s="35" t="s">
        <v>9</v>
      </c>
      <c r="I77" s="35" t="s">
        <v>17</v>
      </c>
      <c r="J77" s="35" t="s">
        <v>5</v>
      </c>
      <c r="K77" s="35" t="s">
        <v>6</v>
      </c>
      <c r="L77" s="35" t="s">
        <v>5</v>
      </c>
      <c r="M77" s="17" t="s">
        <v>0</v>
      </c>
      <c r="N77" s="17" t="s">
        <v>6</v>
      </c>
      <c r="O77" s="8">
        <f>O78+O83</f>
        <v>246000</v>
      </c>
      <c r="P77" s="8">
        <f t="shared" ref="P77:Q77" si="22">P78+P83</f>
        <v>247000</v>
      </c>
      <c r="Q77" s="8">
        <f t="shared" si="22"/>
        <v>248000</v>
      </c>
      <c r="R77" s="7">
        <v>0</v>
      </c>
      <c r="S77" s="6" t="s">
        <v>4</v>
      </c>
    </row>
    <row r="78" spans="1:19" s="21" customFormat="1" ht="187.5" x14ac:dyDescent="0.3">
      <c r="A78" s="4"/>
      <c r="B78" s="11"/>
      <c r="C78" s="28"/>
      <c r="D78" s="28"/>
      <c r="E78" s="28"/>
      <c r="F78" s="19"/>
      <c r="G78" s="31" t="s">
        <v>100</v>
      </c>
      <c r="H78" s="35">
        <v>1</v>
      </c>
      <c r="I78" s="35">
        <v>14</v>
      </c>
      <c r="J78" s="17" t="s">
        <v>3</v>
      </c>
      <c r="K78" s="17" t="s">
        <v>6</v>
      </c>
      <c r="L78" s="17" t="s">
        <v>5</v>
      </c>
      <c r="M78" s="17" t="s">
        <v>0</v>
      </c>
      <c r="N78" s="17" t="s">
        <v>6</v>
      </c>
      <c r="O78" s="8">
        <f>O79+O81</f>
        <v>70000</v>
      </c>
      <c r="P78" s="8">
        <f t="shared" ref="P78:Q78" si="23">P79+P81</f>
        <v>70000</v>
      </c>
      <c r="Q78" s="8">
        <f t="shared" si="23"/>
        <v>70000</v>
      </c>
      <c r="R78" s="10"/>
      <c r="S78" s="6"/>
    </row>
    <row r="79" spans="1:19" s="21" customFormat="1" ht="225" x14ac:dyDescent="0.3">
      <c r="A79" s="4"/>
      <c r="B79" s="11"/>
      <c r="C79" s="28"/>
      <c r="D79" s="28"/>
      <c r="E79" s="28"/>
      <c r="F79" s="19"/>
      <c r="G79" s="31" t="s">
        <v>161</v>
      </c>
      <c r="H79" s="35">
        <v>1</v>
      </c>
      <c r="I79" s="35">
        <v>14</v>
      </c>
      <c r="J79" s="17" t="s">
        <v>3</v>
      </c>
      <c r="K79" s="17" t="s">
        <v>89</v>
      </c>
      <c r="L79" s="17" t="s">
        <v>1</v>
      </c>
      <c r="M79" s="17" t="s">
        <v>0</v>
      </c>
      <c r="N79" s="17" t="s">
        <v>101</v>
      </c>
      <c r="O79" s="8">
        <f>O80</f>
        <v>50000</v>
      </c>
      <c r="P79" s="8">
        <f t="shared" ref="P79:Q79" si="24">P80</f>
        <v>50000</v>
      </c>
      <c r="Q79" s="8">
        <f t="shared" si="24"/>
        <v>50000</v>
      </c>
      <c r="R79" s="10"/>
      <c r="S79" s="6"/>
    </row>
    <row r="80" spans="1:19" s="21" customFormat="1" ht="225" x14ac:dyDescent="0.3">
      <c r="A80" s="4"/>
      <c r="B80" s="11"/>
      <c r="C80" s="29"/>
      <c r="D80" s="29"/>
      <c r="E80" s="29"/>
      <c r="F80" s="19"/>
      <c r="G80" s="31" t="s">
        <v>162</v>
      </c>
      <c r="H80" s="35">
        <v>1</v>
      </c>
      <c r="I80" s="35">
        <v>14</v>
      </c>
      <c r="J80" s="17" t="s">
        <v>3</v>
      </c>
      <c r="K80" s="17" t="s">
        <v>102</v>
      </c>
      <c r="L80" s="17" t="s">
        <v>1</v>
      </c>
      <c r="M80" s="17" t="s">
        <v>0</v>
      </c>
      <c r="N80" s="17" t="s">
        <v>101</v>
      </c>
      <c r="O80" s="8">
        <v>50000</v>
      </c>
      <c r="P80" s="8">
        <v>50000</v>
      </c>
      <c r="Q80" s="8">
        <v>50000</v>
      </c>
      <c r="R80" s="10"/>
      <c r="S80" s="6"/>
    </row>
    <row r="81" spans="1:19" s="21" customFormat="1" ht="206.25" x14ac:dyDescent="0.3">
      <c r="A81" s="4"/>
      <c r="B81" s="11"/>
      <c r="C81" s="29"/>
      <c r="D81" s="29"/>
      <c r="E81" s="29"/>
      <c r="F81" s="19"/>
      <c r="G81" s="31" t="s">
        <v>163</v>
      </c>
      <c r="H81" s="35">
        <v>1</v>
      </c>
      <c r="I81" s="35">
        <v>14</v>
      </c>
      <c r="J81" s="17" t="s">
        <v>3</v>
      </c>
      <c r="K81" s="17" t="s">
        <v>89</v>
      </c>
      <c r="L81" s="17" t="s">
        <v>1</v>
      </c>
      <c r="M81" s="17" t="s">
        <v>0</v>
      </c>
      <c r="N81" s="17" t="s">
        <v>103</v>
      </c>
      <c r="O81" s="8">
        <f>O82</f>
        <v>20000</v>
      </c>
      <c r="P81" s="8">
        <f t="shared" ref="P81:Q81" si="25">P82</f>
        <v>20000</v>
      </c>
      <c r="Q81" s="8">
        <f t="shared" si="25"/>
        <v>20000</v>
      </c>
      <c r="R81" s="10"/>
      <c r="S81" s="6"/>
    </row>
    <row r="82" spans="1:19" s="21" customFormat="1" ht="225" x14ac:dyDescent="0.3">
      <c r="A82" s="4"/>
      <c r="B82" s="11"/>
      <c r="C82" s="46" t="s">
        <v>15</v>
      </c>
      <c r="D82" s="46"/>
      <c r="E82" s="46"/>
      <c r="F82" s="19" t="s">
        <v>10</v>
      </c>
      <c r="G82" s="31" t="s">
        <v>164</v>
      </c>
      <c r="H82" s="35">
        <v>1</v>
      </c>
      <c r="I82" s="35">
        <v>14</v>
      </c>
      <c r="J82" s="17" t="s">
        <v>3</v>
      </c>
      <c r="K82" s="17" t="s">
        <v>102</v>
      </c>
      <c r="L82" s="17" t="s">
        <v>1</v>
      </c>
      <c r="M82" s="17" t="s">
        <v>0</v>
      </c>
      <c r="N82" s="17" t="s">
        <v>103</v>
      </c>
      <c r="O82" s="8">
        <v>20000</v>
      </c>
      <c r="P82" s="8">
        <v>20000</v>
      </c>
      <c r="Q82" s="8">
        <v>20000</v>
      </c>
      <c r="R82" s="10">
        <v>0</v>
      </c>
      <c r="S82" s="6" t="s">
        <v>4</v>
      </c>
    </row>
    <row r="83" spans="1:19" s="21" customFormat="1" ht="75" x14ac:dyDescent="0.3">
      <c r="A83" s="4"/>
      <c r="B83" s="11"/>
      <c r="C83" s="20"/>
      <c r="D83" s="20"/>
      <c r="E83" s="20"/>
      <c r="F83" s="19"/>
      <c r="G83" s="31" t="s">
        <v>165</v>
      </c>
      <c r="H83" s="35" t="s">
        <v>9</v>
      </c>
      <c r="I83" s="35" t="s">
        <v>17</v>
      </c>
      <c r="J83" s="35" t="s">
        <v>16</v>
      </c>
      <c r="K83" s="35" t="s">
        <v>6</v>
      </c>
      <c r="L83" s="35" t="s">
        <v>5</v>
      </c>
      <c r="M83" s="17" t="s">
        <v>0</v>
      </c>
      <c r="N83" s="17" t="s">
        <v>60</v>
      </c>
      <c r="O83" s="8">
        <f>O84</f>
        <v>176000</v>
      </c>
      <c r="P83" s="8">
        <f t="shared" ref="P83:Q83" si="26">P84</f>
        <v>177000</v>
      </c>
      <c r="Q83" s="8">
        <f t="shared" si="26"/>
        <v>178000</v>
      </c>
      <c r="R83" s="10"/>
      <c r="S83" s="6"/>
    </row>
    <row r="84" spans="1:19" s="21" customFormat="1" ht="75" x14ac:dyDescent="0.3">
      <c r="A84" s="4"/>
      <c r="B84" s="11"/>
      <c r="C84" s="28"/>
      <c r="D84" s="28"/>
      <c r="E84" s="28"/>
      <c r="F84" s="19"/>
      <c r="G84" s="31" t="s">
        <v>90</v>
      </c>
      <c r="H84" s="35" t="s">
        <v>9</v>
      </c>
      <c r="I84" s="35" t="s">
        <v>17</v>
      </c>
      <c r="J84" s="35" t="s">
        <v>16</v>
      </c>
      <c r="K84" s="17" t="s">
        <v>63</v>
      </c>
      <c r="L84" s="35" t="s">
        <v>5</v>
      </c>
      <c r="M84" s="17" t="s">
        <v>0</v>
      </c>
      <c r="N84" s="17" t="s">
        <v>60</v>
      </c>
      <c r="O84" s="8">
        <f>O85+O86</f>
        <v>176000</v>
      </c>
      <c r="P84" s="8">
        <f t="shared" ref="P84:Q84" si="27">P85+P86</f>
        <v>177000</v>
      </c>
      <c r="Q84" s="8">
        <f t="shared" si="27"/>
        <v>178000</v>
      </c>
      <c r="R84" s="10"/>
      <c r="S84" s="6"/>
    </row>
    <row r="85" spans="1:19" s="21" customFormat="1" ht="150" x14ac:dyDescent="0.3">
      <c r="A85" s="4"/>
      <c r="B85" s="11"/>
      <c r="C85" s="28"/>
      <c r="D85" s="28"/>
      <c r="E85" s="28"/>
      <c r="F85" s="19"/>
      <c r="G85" s="31" t="s">
        <v>91</v>
      </c>
      <c r="H85" s="35" t="s">
        <v>9</v>
      </c>
      <c r="I85" s="35" t="s">
        <v>17</v>
      </c>
      <c r="J85" s="35" t="s">
        <v>16</v>
      </c>
      <c r="K85" s="17" t="s">
        <v>75</v>
      </c>
      <c r="L85" s="17" t="s">
        <v>1</v>
      </c>
      <c r="M85" s="17" t="s">
        <v>0</v>
      </c>
      <c r="N85" s="17" t="s">
        <v>60</v>
      </c>
      <c r="O85" s="8">
        <v>150000</v>
      </c>
      <c r="P85" s="8">
        <v>150000</v>
      </c>
      <c r="Q85" s="8">
        <v>150000</v>
      </c>
      <c r="R85" s="10"/>
      <c r="S85" s="6"/>
    </row>
    <row r="86" spans="1:19" s="21" customFormat="1" ht="112.5" x14ac:dyDescent="0.3">
      <c r="A86" s="4"/>
      <c r="B86" s="11"/>
      <c r="C86" s="28"/>
      <c r="D86" s="28"/>
      <c r="E86" s="28"/>
      <c r="F86" s="19"/>
      <c r="G86" s="31" t="s">
        <v>92</v>
      </c>
      <c r="H86" s="35" t="s">
        <v>9</v>
      </c>
      <c r="I86" s="35" t="s">
        <v>17</v>
      </c>
      <c r="J86" s="35" t="s">
        <v>16</v>
      </c>
      <c r="K86" s="17" t="s">
        <v>75</v>
      </c>
      <c r="L86" s="35">
        <v>13</v>
      </c>
      <c r="M86" s="17" t="s">
        <v>0</v>
      </c>
      <c r="N86" s="17" t="s">
        <v>60</v>
      </c>
      <c r="O86" s="8">
        <v>26000</v>
      </c>
      <c r="P86" s="8">
        <v>27000</v>
      </c>
      <c r="Q86" s="8">
        <v>28000</v>
      </c>
      <c r="R86" s="10"/>
      <c r="S86" s="6"/>
    </row>
    <row r="87" spans="1:19" s="21" customFormat="1" ht="37.5" x14ac:dyDescent="0.3">
      <c r="A87" s="4"/>
      <c r="B87" s="11"/>
      <c r="C87" s="28"/>
      <c r="D87" s="28"/>
      <c r="E87" s="28"/>
      <c r="F87" s="19"/>
      <c r="G87" s="31" t="s">
        <v>14</v>
      </c>
      <c r="H87" s="35" t="s">
        <v>9</v>
      </c>
      <c r="I87" s="35" t="s">
        <v>8</v>
      </c>
      <c r="J87" s="35" t="s">
        <v>5</v>
      </c>
      <c r="K87" s="35" t="s">
        <v>6</v>
      </c>
      <c r="L87" s="35" t="s">
        <v>5</v>
      </c>
      <c r="M87" s="17" t="s">
        <v>0</v>
      </c>
      <c r="N87" s="17" t="s">
        <v>6</v>
      </c>
      <c r="O87" s="8">
        <f>O88+O107</f>
        <v>387200</v>
      </c>
      <c r="P87" s="8">
        <f t="shared" ref="P87:Q87" si="28">P88+P107</f>
        <v>403000</v>
      </c>
      <c r="Q87" s="8">
        <f t="shared" si="28"/>
        <v>366700</v>
      </c>
      <c r="R87" s="10"/>
      <c r="S87" s="6"/>
    </row>
    <row r="88" spans="1:19" s="21" customFormat="1" ht="93.75" x14ac:dyDescent="0.3">
      <c r="A88" s="4"/>
      <c r="B88" s="20"/>
      <c r="C88" s="20"/>
      <c r="D88" s="20"/>
      <c r="E88" s="20"/>
      <c r="F88" s="11" t="s">
        <v>13</v>
      </c>
      <c r="G88" s="31" t="s">
        <v>104</v>
      </c>
      <c r="H88" s="35" t="s">
        <v>9</v>
      </c>
      <c r="I88" s="35" t="s">
        <v>8</v>
      </c>
      <c r="J88" s="35" t="s">
        <v>7</v>
      </c>
      <c r="K88" s="35" t="s">
        <v>6</v>
      </c>
      <c r="L88" s="17" t="s">
        <v>7</v>
      </c>
      <c r="M88" s="17" t="s">
        <v>0</v>
      </c>
      <c r="N88" s="17" t="s">
        <v>61</v>
      </c>
      <c r="O88" s="8">
        <f>O89+O91+O93+O95+O97+O99+O101+O103+O105</f>
        <v>356200</v>
      </c>
      <c r="P88" s="8">
        <f t="shared" ref="P88:Q88" si="29">P89+P91+P93+P95+P97+P99+P101+P103+P105</f>
        <v>368000</v>
      </c>
      <c r="Q88" s="8">
        <f t="shared" si="29"/>
        <v>331700</v>
      </c>
      <c r="R88" s="7">
        <v>0</v>
      </c>
      <c r="S88" s="6" t="s">
        <v>4</v>
      </c>
    </row>
    <row r="89" spans="1:19" s="21" customFormat="1" ht="150" x14ac:dyDescent="0.3">
      <c r="A89" s="4"/>
      <c r="B89" s="28"/>
      <c r="C89" s="28"/>
      <c r="D89" s="28"/>
      <c r="E89" s="28"/>
      <c r="F89" s="11"/>
      <c r="G89" s="31" t="s">
        <v>117</v>
      </c>
      <c r="H89" s="35" t="s">
        <v>9</v>
      </c>
      <c r="I89" s="35" t="s">
        <v>8</v>
      </c>
      <c r="J89" s="17" t="s">
        <v>7</v>
      </c>
      <c r="K89" s="17" t="s">
        <v>89</v>
      </c>
      <c r="L89" s="17" t="s">
        <v>7</v>
      </c>
      <c r="M89" s="17" t="s">
        <v>0</v>
      </c>
      <c r="N89" s="17" t="s">
        <v>61</v>
      </c>
      <c r="O89" s="8">
        <f>O90</f>
        <v>34400</v>
      </c>
      <c r="P89" s="8">
        <f t="shared" ref="P89:Q89" si="30">P90</f>
        <v>34400</v>
      </c>
      <c r="Q89" s="8">
        <f t="shared" si="30"/>
        <v>33200</v>
      </c>
      <c r="R89" s="7"/>
      <c r="S89" s="6"/>
    </row>
    <row r="90" spans="1:19" s="21" customFormat="1" ht="206.25" x14ac:dyDescent="0.3">
      <c r="A90" s="4"/>
      <c r="B90" s="20"/>
      <c r="C90" s="20"/>
      <c r="D90" s="20"/>
      <c r="E90" s="20"/>
      <c r="F90" s="11" t="s">
        <v>12</v>
      </c>
      <c r="G90" s="31" t="s">
        <v>118</v>
      </c>
      <c r="H90" s="35" t="s">
        <v>9</v>
      </c>
      <c r="I90" s="35" t="s">
        <v>8</v>
      </c>
      <c r="J90" s="17" t="s">
        <v>7</v>
      </c>
      <c r="K90" s="17" t="s">
        <v>102</v>
      </c>
      <c r="L90" s="17" t="s">
        <v>7</v>
      </c>
      <c r="M90" s="17" t="s">
        <v>0</v>
      </c>
      <c r="N90" s="17" t="s">
        <v>61</v>
      </c>
      <c r="O90" s="8">
        <v>34400</v>
      </c>
      <c r="P90" s="8">
        <v>34400</v>
      </c>
      <c r="Q90" s="8">
        <v>33200</v>
      </c>
      <c r="R90" s="7">
        <v>0</v>
      </c>
      <c r="S90" s="6" t="s">
        <v>4</v>
      </c>
    </row>
    <row r="91" spans="1:19" s="21" customFormat="1" ht="206.25" x14ac:dyDescent="0.3">
      <c r="A91" s="4"/>
      <c r="B91" s="30"/>
      <c r="C91" s="30"/>
      <c r="D91" s="30"/>
      <c r="E91" s="30"/>
      <c r="F91" s="11"/>
      <c r="G91" s="31" t="s">
        <v>119</v>
      </c>
      <c r="H91" s="35" t="s">
        <v>9</v>
      </c>
      <c r="I91" s="35" t="s">
        <v>8</v>
      </c>
      <c r="J91" s="17" t="s">
        <v>7</v>
      </c>
      <c r="K91" s="17" t="s">
        <v>93</v>
      </c>
      <c r="L91" s="17" t="s">
        <v>7</v>
      </c>
      <c r="M91" s="17" t="s">
        <v>0</v>
      </c>
      <c r="N91" s="17" t="s">
        <v>61</v>
      </c>
      <c r="O91" s="8">
        <f>O92</f>
        <v>25700</v>
      </c>
      <c r="P91" s="8">
        <f t="shared" ref="P91:Q91" si="31">P92</f>
        <v>25700</v>
      </c>
      <c r="Q91" s="8">
        <f t="shared" si="31"/>
        <v>26000</v>
      </c>
      <c r="R91" s="7"/>
      <c r="S91" s="6"/>
    </row>
    <row r="92" spans="1:19" s="21" customFormat="1" ht="262.5" x14ac:dyDescent="0.3">
      <c r="A92" s="4"/>
      <c r="B92" s="30"/>
      <c r="C92" s="30"/>
      <c r="D92" s="30"/>
      <c r="E92" s="30"/>
      <c r="F92" s="11"/>
      <c r="G92" s="31" t="s">
        <v>120</v>
      </c>
      <c r="H92" s="35" t="s">
        <v>9</v>
      </c>
      <c r="I92" s="35" t="s">
        <v>8</v>
      </c>
      <c r="J92" s="17" t="s">
        <v>7</v>
      </c>
      <c r="K92" s="17" t="s">
        <v>105</v>
      </c>
      <c r="L92" s="17" t="s">
        <v>7</v>
      </c>
      <c r="M92" s="17" t="s">
        <v>0</v>
      </c>
      <c r="N92" s="17" t="s">
        <v>61</v>
      </c>
      <c r="O92" s="8">
        <v>25700</v>
      </c>
      <c r="P92" s="8">
        <v>25700</v>
      </c>
      <c r="Q92" s="8">
        <v>26000</v>
      </c>
      <c r="R92" s="7"/>
      <c r="S92" s="6"/>
    </row>
    <row r="93" spans="1:19" s="21" customFormat="1" ht="150" x14ac:dyDescent="0.3">
      <c r="A93" s="4"/>
      <c r="B93" s="20"/>
      <c r="C93" s="20"/>
      <c r="D93" s="20"/>
      <c r="E93" s="20"/>
      <c r="F93" s="11" t="s">
        <v>11</v>
      </c>
      <c r="G93" s="31" t="s">
        <v>121</v>
      </c>
      <c r="H93" s="35" t="s">
        <v>9</v>
      </c>
      <c r="I93" s="35" t="s">
        <v>8</v>
      </c>
      <c r="J93" s="17" t="s">
        <v>7</v>
      </c>
      <c r="K93" s="17" t="s">
        <v>98</v>
      </c>
      <c r="L93" s="17" t="s">
        <v>7</v>
      </c>
      <c r="M93" s="17" t="s">
        <v>0</v>
      </c>
      <c r="N93" s="17" t="s">
        <v>61</v>
      </c>
      <c r="O93" s="8">
        <f>O94</f>
        <v>12900</v>
      </c>
      <c r="P93" s="8">
        <f t="shared" ref="P93:Q93" si="32">P94</f>
        <v>12900</v>
      </c>
      <c r="Q93" s="8">
        <f t="shared" si="32"/>
        <v>12400</v>
      </c>
      <c r="R93" s="7">
        <v>0</v>
      </c>
      <c r="S93" s="6" t="s">
        <v>4</v>
      </c>
    </row>
    <row r="94" spans="1:19" s="21" customFormat="1" ht="206.25" x14ac:dyDescent="0.3">
      <c r="A94" s="4"/>
      <c r="B94" s="28"/>
      <c r="C94" s="28"/>
      <c r="D94" s="28"/>
      <c r="E94" s="28"/>
      <c r="F94" s="11" t="s">
        <v>11</v>
      </c>
      <c r="G94" s="31" t="s">
        <v>122</v>
      </c>
      <c r="H94" s="35" t="s">
        <v>9</v>
      </c>
      <c r="I94" s="35" t="s">
        <v>8</v>
      </c>
      <c r="J94" s="17" t="s">
        <v>7</v>
      </c>
      <c r="K94" s="17" t="s">
        <v>106</v>
      </c>
      <c r="L94" s="17" t="s">
        <v>7</v>
      </c>
      <c r="M94" s="17" t="s">
        <v>0</v>
      </c>
      <c r="N94" s="17" t="s">
        <v>61</v>
      </c>
      <c r="O94" s="8">
        <v>12900</v>
      </c>
      <c r="P94" s="8">
        <v>12900</v>
      </c>
      <c r="Q94" s="8">
        <v>12400</v>
      </c>
      <c r="R94" s="7">
        <v>0</v>
      </c>
      <c r="S94" s="6" t="s">
        <v>4</v>
      </c>
    </row>
    <row r="95" spans="1:19" s="21" customFormat="1" ht="168.75" x14ac:dyDescent="0.3">
      <c r="A95" s="4"/>
      <c r="B95" s="20"/>
      <c r="C95" s="20"/>
      <c r="D95" s="20"/>
      <c r="E95" s="20"/>
      <c r="F95" s="11"/>
      <c r="G95" s="31" t="s">
        <v>176</v>
      </c>
      <c r="H95" s="35" t="s">
        <v>9</v>
      </c>
      <c r="I95" s="35" t="s">
        <v>8</v>
      </c>
      <c r="J95" s="17" t="s">
        <v>7</v>
      </c>
      <c r="K95" s="17" t="s">
        <v>62</v>
      </c>
      <c r="L95" s="17" t="s">
        <v>7</v>
      </c>
      <c r="M95" s="17" t="s">
        <v>0</v>
      </c>
      <c r="N95" s="17" t="s">
        <v>61</v>
      </c>
      <c r="O95" s="8">
        <f>O96</f>
        <v>900</v>
      </c>
      <c r="P95" s="8">
        <f t="shared" ref="P95:Q95" si="33">P96</f>
        <v>900</v>
      </c>
      <c r="Q95" s="8">
        <f t="shared" si="33"/>
        <v>1100</v>
      </c>
      <c r="R95" s="7"/>
      <c r="S95" s="6"/>
    </row>
    <row r="96" spans="1:19" s="21" customFormat="1" ht="225" x14ac:dyDescent="0.3">
      <c r="A96" s="4"/>
      <c r="B96" s="20"/>
      <c r="C96" s="20"/>
      <c r="D96" s="20"/>
      <c r="E96" s="20"/>
      <c r="F96" s="11" t="s">
        <v>10</v>
      </c>
      <c r="G96" s="31" t="s">
        <v>177</v>
      </c>
      <c r="H96" s="35" t="s">
        <v>9</v>
      </c>
      <c r="I96" s="35" t="s">
        <v>8</v>
      </c>
      <c r="J96" s="17" t="s">
        <v>7</v>
      </c>
      <c r="K96" s="17" t="s">
        <v>178</v>
      </c>
      <c r="L96" s="17" t="s">
        <v>7</v>
      </c>
      <c r="M96" s="17" t="s">
        <v>0</v>
      </c>
      <c r="N96" s="17" t="s">
        <v>61</v>
      </c>
      <c r="O96" s="8">
        <v>900</v>
      </c>
      <c r="P96" s="8">
        <v>900</v>
      </c>
      <c r="Q96" s="8">
        <v>1100</v>
      </c>
      <c r="R96" s="7">
        <v>0</v>
      </c>
      <c r="S96" s="6" t="s">
        <v>4</v>
      </c>
    </row>
    <row r="97" spans="1:19" s="21" customFormat="1" ht="187.5" x14ac:dyDescent="0.3">
      <c r="A97" s="4"/>
      <c r="B97" s="28"/>
      <c r="C97" s="28"/>
      <c r="D97" s="28"/>
      <c r="E97" s="28"/>
      <c r="F97" s="11" t="s">
        <v>10</v>
      </c>
      <c r="G97" s="31" t="s">
        <v>123</v>
      </c>
      <c r="H97" s="35">
        <v>1</v>
      </c>
      <c r="I97" s="35">
        <v>16</v>
      </c>
      <c r="J97" s="17" t="s">
        <v>7</v>
      </c>
      <c r="K97" s="17" t="s">
        <v>61</v>
      </c>
      <c r="L97" s="17" t="s">
        <v>7</v>
      </c>
      <c r="M97" s="17" t="s">
        <v>0</v>
      </c>
      <c r="N97" s="17" t="s">
        <v>61</v>
      </c>
      <c r="O97" s="8">
        <f>O98</f>
        <v>8700</v>
      </c>
      <c r="P97" s="8">
        <f t="shared" ref="P97:Q97" si="34">P98</f>
        <v>8700</v>
      </c>
      <c r="Q97" s="8">
        <f t="shared" si="34"/>
        <v>8000</v>
      </c>
      <c r="R97" s="7">
        <v>0</v>
      </c>
      <c r="S97" s="6" t="s">
        <v>4</v>
      </c>
    </row>
    <row r="98" spans="1:19" ht="262.5" x14ac:dyDescent="0.3">
      <c r="G98" s="31" t="s">
        <v>124</v>
      </c>
      <c r="H98" s="35">
        <v>1</v>
      </c>
      <c r="I98" s="35">
        <v>16</v>
      </c>
      <c r="J98" s="17" t="s">
        <v>7</v>
      </c>
      <c r="K98" s="17" t="s">
        <v>108</v>
      </c>
      <c r="L98" s="17" t="s">
        <v>7</v>
      </c>
      <c r="M98" s="17" t="s">
        <v>0</v>
      </c>
      <c r="N98" s="17" t="s">
        <v>61</v>
      </c>
      <c r="O98" s="8">
        <v>8700</v>
      </c>
      <c r="P98" s="8">
        <v>8700</v>
      </c>
      <c r="Q98" s="8">
        <v>8000</v>
      </c>
    </row>
    <row r="99" spans="1:19" ht="168.75" x14ac:dyDescent="0.3">
      <c r="G99" s="31" t="s">
        <v>125</v>
      </c>
      <c r="H99" s="35">
        <v>1</v>
      </c>
      <c r="I99" s="35">
        <v>16</v>
      </c>
      <c r="J99" s="17" t="s">
        <v>7</v>
      </c>
      <c r="K99" s="17" t="s">
        <v>109</v>
      </c>
      <c r="L99" s="17" t="s">
        <v>7</v>
      </c>
      <c r="M99" s="17" t="s">
        <v>0</v>
      </c>
      <c r="N99" s="17" t="s">
        <v>61</v>
      </c>
      <c r="O99" s="8">
        <f>O100</f>
        <v>8100</v>
      </c>
      <c r="P99" s="8">
        <f t="shared" ref="P99:Q99" si="35">P100</f>
        <v>8100</v>
      </c>
      <c r="Q99" s="8">
        <f t="shared" si="35"/>
        <v>7800</v>
      </c>
    </row>
    <row r="100" spans="1:19" ht="300" x14ac:dyDescent="0.3">
      <c r="G100" s="31" t="s">
        <v>126</v>
      </c>
      <c r="H100" s="35">
        <v>1</v>
      </c>
      <c r="I100" s="35">
        <v>16</v>
      </c>
      <c r="J100" s="17" t="s">
        <v>7</v>
      </c>
      <c r="K100" s="17" t="s">
        <v>110</v>
      </c>
      <c r="L100" s="17" t="s">
        <v>7</v>
      </c>
      <c r="M100" s="17" t="s">
        <v>0</v>
      </c>
      <c r="N100" s="17" t="s">
        <v>61</v>
      </c>
      <c r="O100" s="8">
        <v>8100</v>
      </c>
      <c r="P100" s="8">
        <v>8100</v>
      </c>
      <c r="Q100" s="8">
        <v>7800</v>
      </c>
    </row>
    <row r="101" spans="1:19" ht="168.75" x14ac:dyDescent="0.3">
      <c r="G101" s="31" t="s">
        <v>127</v>
      </c>
      <c r="H101" s="35">
        <v>1</v>
      </c>
      <c r="I101" s="35">
        <v>16</v>
      </c>
      <c r="J101" s="17" t="s">
        <v>7</v>
      </c>
      <c r="K101" s="17" t="s">
        <v>111</v>
      </c>
      <c r="L101" s="17" t="s">
        <v>7</v>
      </c>
      <c r="M101" s="17" t="s">
        <v>0</v>
      </c>
      <c r="N101" s="17" t="s">
        <v>61</v>
      </c>
      <c r="O101" s="8">
        <f>O102</f>
        <v>1400</v>
      </c>
      <c r="P101" s="8">
        <f t="shared" ref="P101:Q101" si="36">P102</f>
        <v>1400</v>
      </c>
      <c r="Q101" s="8">
        <f t="shared" si="36"/>
        <v>1200</v>
      </c>
    </row>
    <row r="102" spans="1:19" ht="225" x14ac:dyDescent="0.3">
      <c r="G102" s="31" t="s">
        <v>128</v>
      </c>
      <c r="H102" s="35">
        <v>1</v>
      </c>
      <c r="I102" s="35">
        <v>16</v>
      </c>
      <c r="J102" s="17" t="s">
        <v>7</v>
      </c>
      <c r="K102" s="17" t="s">
        <v>112</v>
      </c>
      <c r="L102" s="17" t="s">
        <v>7</v>
      </c>
      <c r="M102" s="17" t="s">
        <v>0</v>
      </c>
      <c r="N102" s="17" t="s">
        <v>61</v>
      </c>
      <c r="O102" s="8">
        <v>1400</v>
      </c>
      <c r="P102" s="8">
        <v>1400</v>
      </c>
      <c r="Q102" s="8">
        <v>1200</v>
      </c>
    </row>
    <row r="103" spans="1:19" ht="150" x14ac:dyDescent="0.3">
      <c r="G103" s="31" t="s">
        <v>129</v>
      </c>
      <c r="H103" s="35">
        <v>1</v>
      </c>
      <c r="I103" s="35">
        <v>16</v>
      </c>
      <c r="J103" s="17" t="s">
        <v>7</v>
      </c>
      <c r="K103" s="17" t="s">
        <v>113</v>
      </c>
      <c r="L103" s="17" t="s">
        <v>7</v>
      </c>
      <c r="M103" s="17" t="s">
        <v>0</v>
      </c>
      <c r="N103" s="17" t="s">
        <v>61</v>
      </c>
      <c r="O103" s="8">
        <f>O104</f>
        <v>27900</v>
      </c>
      <c r="P103" s="8">
        <f t="shared" ref="P103:Q103" si="37">P104</f>
        <v>27900</v>
      </c>
      <c r="Q103" s="8">
        <f t="shared" si="37"/>
        <v>27100</v>
      </c>
    </row>
    <row r="104" spans="1:19" ht="206.25" x14ac:dyDescent="0.3">
      <c r="G104" s="31" t="s">
        <v>130</v>
      </c>
      <c r="H104" s="35">
        <v>1</v>
      </c>
      <c r="I104" s="35">
        <v>16</v>
      </c>
      <c r="J104" s="17" t="s">
        <v>7</v>
      </c>
      <c r="K104" s="17" t="s">
        <v>114</v>
      </c>
      <c r="L104" s="17" t="s">
        <v>7</v>
      </c>
      <c r="M104" s="17" t="s">
        <v>0</v>
      </c>
      <c r="N104" s="17" t="s">
        <v>61</v>
      </c>
      <c r="O104" s="8">
        <v>27900</v>
      </c>
      <c r="P104" s="8">
        <v>27900</v>
      </c>
      <c r="Q104" s="8">
        <v>27100</v>
      </c>
    </row>
    <row r="105" spans="1:19" ht="168.75" x14ac:dyDescent="0.3">
      <c r="G105" s="31" t="s">
        <v>131</v>
      </c>
      <c r="H105" s="35">
        <v>1</v>
      </c>
      <c r="I105" s="35">
        <v>16</v>
      </c>
      <c r="J105" s="17" t="s">
        <v>7</v>
      </c>
      <c r="K105" s="17" t="s">
        <v>115</v>
      </c>
      <c r="L105" s="17" t="s">
        <v>7</v>
      </c>
      <c r="M105" s="17" t="s">
        <v>0</v>
      </c>
      <c r="N105" s="17" t="s">
        <v>61</v>
      </c>
      <c r="O105" s="8">
        <f>O106</f>
        <v>236200</v>
      </c>
      <c r="P105" s="8">
        <f t="shared" ref="P105:Q105" si="38">P106</f>
        <v>248000</v>
      </c>
      <c r="Q105" s="8">
        <f t="shared" si="38"/>
        <v>214900</v>
      </c>
    </row>
    <row r="106" spans="1:19" ht="243.75" x14ac:dyDescent="0.3">
      <c r="G106" s="31" t="s">
        <v>132</v>
      </c>
      <c r="H106" s="35">
        <v>1</v>
      </c>
      <c r="I106" s="35">
        <v>16</v>
      </c>
      <c r="J106" s="17" t="s">
        <v>7</v>
      </c>
      <c r="K106" s="17" t="s">
        <v>116</v>
      </c>
      <c r="L106" s="17" t="s">
        <v>7</v>
      </c>
      <c r="M106" s="17" t="s">
        <v>0</v>
      </c>
      <c r="N106" s="17" t="s">
        <v>61</v>
      </c>
      <c r="O106" s="8">
        <v>236200</v>
      </c>
      <c r="P106" s="8">
        <v>248000</v>
      </c>
      <c r="Q106" s="8">
        <v>214900</v>
      </c>
    </row>
    <row r="107" spans="1:19" ht="37.5" x14ac:dyDescent="0.3">
      <c r="G107" s="31" t="s">
        <v>133</v>
      </c>
      <c r="H107" s="35">
        <v>1</v>
      </c>
      <c r="I107" s="35">
        <v>16</v>
      </c>
      <c r="J107" s="17" t="s">
        <v>134</v>
      </c>
      <c r="K107" s="17" t="s">
        <v>6</v>
      </c>
      <c r="L107" s="17" t="s">
        <v>5</v>
      </c>
      <c r="M107" s="17" t="s">
        <v>0</v>
      </c>
      <c r="N107" s="17" t="s">
        <v>61</v>
      </c>
      <c r="O107" s="8">
        <f>O108</f>
        <v>31000</v>
      </c>
      <c r="P107" s="8">
        <f t="shared" ref="P107:Q107" si="39">P108</f>
        <v>35000</v>
      </c>
      <c r="Q107" s="8">
        <f t="shared" si="39"/>
        <v>35000</v>
      </c>
    </row>
    <row r="108" spans="1:19" ht="168.75" x14ac:dyDescent="0.3">
      <c r="G108" s="31" t="s">
        <v>135</v>
      </c>
      <c r="H108" s="35">
        <v>1</v>
      </c>
      <c r="I108" s="35">
        <v>16</v>
      </c>
      <c r="J108" s="17" t="s">
        <v>134</v>
      </c>
      <c r="K108" s="17" t="s">
        <v>59</v>
      </c>
      <c r="L108" s="17" t="s">
        <v>5</v>
      </c>
      <c r="M108" s="17" t="s">
        <v>0</v>
      </c>
      <c r="N108" s="17" t="s">
        <v>61</v>
      </c>
      <c r="O108" s="8">
        <f>O109+O110</f>
        <v>31000</v>
      </c>
      <c r="P108" s="8">
        <f t="shared" ref="P108:Q108" si="40">P109+P110</f>
        <v>35000</v>
      </c>
      <c r="Q108" s="8">
        <f t="shared" si="40"/>
        <v>35000</v>
      </c>
    </row>
    <row r="109" spans="1:19" ht="168.75" x14ac:dyDescent="0.3">
      <c r="G109" s="31" t="s">
        <v>179</v>
      </c>
      <c r="H109" s="35">
        <v>1</v>
      </c>
      <c r="I109" s="35">
        <v>16</v>
      </c>
      <c r="J109" s="17" t="s">
        <v>134</v>
      </c>
      <c r="K109" s="17" t="s">
        <v>180</v>
      </c>
      <c r="L109" s="17" t="s">
        <v>7</v>
      </c>
      <c r="M109" s="17" t="s">
        <v>0</v>
      </c>
      <c r="N109" s="17" t="s">
        <v>61</v>
      </c>
      <c r="O109" s="8">
        <v>30000</v>
      </c>
      <c r="P109" s="8">
        <v>30000</v>
      </c>
      <c r="Q109" s="8">
        <v>30000</v>
      </c>
    </row>
    <row r="110" spans="1:19" ht="168.75" x14ac:dyDescent="0.3">
      <c r="G110" s="31" t="s">
        <v>166</v>
      </c>
      <c r="H110" s="35">
        <v>1</v>
      </c>
      <c r="I110" s="35">
        <v>16</v>
      </c>
      <c r="J110" s="17" t="s">
        <v>134</v>
      </c>
      <c r="K110" s="17" t="s">
        <v>167</v>
      </c>
      <c r="L110" s="17" t="s">
        <v>7</v>
      </c>
      <c r="M110" s="17" t="s">
        <v>0</v>
      </c>
      <c r="N110" s="17" t="s">
        <v>61</v>
      </c>
      <c r="O110" s="8">
        <f>5000-4000</f>
        <v>1000</v>
      </c>
      <c r="P110" s="8">
        <v>5000</v>
      </c>
      <c r="Q110" s="8">
        <v>5000</v>
      </c>
    </row>
  </sheetData>
  <mergeCells count="22">
    <mergeCell ref="C51:E51"/>
    <mergeCell ref="C54:E54"/>
    <mergeCell ref="C18:E18"/>
    <mergeCell ref="B17:E17"/>
    <mergeCell ref="C82:E82"/>
    <mergeCell ref="C71:E71"/>
    <mergeCell ref="C23:E23"/>
    <mergeCell ref="C37:E37"/>
    <mergeCell ref="C66:E66"/>
    <mergeCell ref="C75:E75"/>
    <mergeCell ref="H14:L14"/>
    <mergeCell ref="Q14:Q15"/>
    <mergeCell ref="G11:Q11"/>
    <mergeCell ref="P14:P15"/>
    <mergeCell ref="H13:N13"/>
    <mergeCell ref="O13:Q13"/>
    <mergeCell ref="G13:G15"/>
    <mergeCell ref="N2:Q2"/>
    <mergeCell ref="N4:Q4"/>
    <mergeCell ref="O14:O15"/>
    <mergeCell ref="M14:N14"/>
    <mergeCell ref="N5:Q5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2023-11-20T04:35:44Z</cp:lastPrinted>
  <dcterms:created xsi:type="dcterms:W3CDTF">2013-11-13T08:06:26Z</dcterms:created>
  <dcterms:modified xsi:type="dcterms:W3CDTF">2023-12-11T04:33:29Z</dcterms:modified>
</cp:coreProperties>
</file>