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bor_text\Desktop\86-п от 21.02.2025 изм в 545-п\"/>
    </mc:Choice>
  </mc:AlternateContent>
  <bookViews>
    <workbookView xWindow="0" yWindow="0" windowWidth="28800" windowHeight="11505"/>
  </bookViews>
  <sheets>
    <sheet name="Аналитикам" sheetId="12" r:id="rId1"/>
    <sheet name="Лист1" sheetId="13" r:id="rId2"/>
  </sheets>
  <externalReferences>
    <externalReference r:id="rId3"/>
  </externalReferences>
  <definedNames>
    <definedName name="_xlnm._FilterDatabase" localSheetId="0" hidden="1">Аналитикам!$A$10:$Z$31</definedName>
    <definedName name="OLE_LINK1" localSheetId="0">Аналитикам!#REF!</definedName>
    <definedName name="_xlnm.Print_Titles" localSheetId="0">Аналитикам!$1:$10</definedName>
    <definedName name="_xlnm.Print_Area" localSheetId="0">Аналитикам!$A$1:$Z$37</definedName>
  </definedNames>
  <calcPr calcId="162913" fullPrecision="0"/>
  <customWorkbookViews>
    <customWorkbookView name="Cherednikova - Личное представление" guid="{D45BA32D-C566-4080-BEF9-2628BFAF5780}" mergeInterval="0" personalView="1" maximized="1" xWindow="1" yWindow="1" windowWidth="1600" windowHeight="644" activeSheetId="2"/>
    <customWorkbookView name="Stavkina - Личное представление" guid="{CCE9CE8F-4106-475D-84A1-7D0DB166C500}" mergeInterval="0" personalView="1" maximized="1" xWindow="1" yWindow="1" windowWidth="1920" windowHeight="765" activeSheetId="2"/>
    <customWorkbookView name="Evstigneeva - Личное представление" guid="{19CD07B0-B75B-4742-8CF1-58B16CCA9C75}" mergeInterval="0" personalView="1" maximized="1" xWindow="1" yWindow="1" windowWidth="1710" windowHeight="888" activeSheetId="2"/>
  </customWorkbookViews>
</workbook>
</file>

<file path=xl/calcChain.xml><?xml version="1.0" encoding="utf-8"?>
<calcChain xmlns="http://schemas.openxmlformats.org/spreadsheetml/2006/main">
  <c r="G11" i="12" l="1"/>
  <c r="H11" i="12"/>
  <c r="I11" i="12"/>
  <c r="J11" i="12"/>
  <c r="K11" i="12"/>
  <c r="L11" i="12"/>
  <c r="M11" i="12"/>
  <c r="N11" i="12"/>
  <c r="O11" i="12"/>
  <c r="G12" i="12"/>
  <c r="H12" i="12"/>
  <c r="I12" i="12"/>
  <c r="J12" i="12"/>
  <c r="K12" i="12"/>
  <c r="L12" i="12"/>
  <c r="M12" i="12"/>
  <c r="N12" i="12"/>
  <c r="O12" i="12"/>
  <c r="G13" i="12"/>
  <c r="H13" i="12"/>
  <c r="I13" i="12"/>
  <c r="J13" i="12"/>
  <c r="K13" i="12"/>
  <c r="L13" i="12"/>
  <c r="M13" i="12"/>
  <c r="N13" i="12"/>
  <c r="O13" i="12"/>
  <c r="G14" i="12"/>
  <c r="H14" i="12"/>
  <c r="I14" i="12"/>
  <c r="J14" i="12"/>
  <c r="K14" i="12"/>
  <c r="L14" i="12"/>
  <c r="M14" i="12"/>
  <c r="N14" i="12"/>
  <c r="O14" i="12"/>
  <c r="G15" i="12"/>
  <c r="H15" i="12"/>
  <c r="I15" i="12"/>
  <c r="J15" i="12"/>
  <c r="K15" i="12"/>
  <c r="L15" i="12"/>
  <c r="M15" i="12"/>
  <c r="N15" i="12"/>
  <c r="O15" i="12"/>
  <c r="G16" i="12"/>
  <c r="H16" i="12"/>
  <c r="I16" i="12"/>
  <c r="J16" i="12"/>
  <c r="K16" i="12"/>
  <c r="L16" i="12"/>
  <c r="M16" i="12"/>
  <c r="N16" i="12"/>
  <c r="O16" i="12"/>
  <c r="G17" i="12"/>
  <c r="H17" i="12"/>
  <c r="I17" i="12"/>
  <c r="J17" i="12"/>
  <c r="K17" i="12"/>
  <c r="L17" i="12"/>
  <c r="M17" i="12"/>
  <c r="N17" i="12"/>
  <c r="O17" i="12"/>
  <c r="G18" i="12"/>
  <c r="H18" i="12"/>
  <c r="I18" i="12"/>
  <c r="J18" i="12"/>
  <c r="K18" i="12"/>
  <c r="L18" i="12"/>
  <c r="M18" i="12"/>
  <c r="N18" i="12"/>
  <c r="O18" i="12"/>
  <c r="G22" i="12"/>
  <c r="G21" i="12"/>
  <c r="L20" i="12"/>
  <c r="L19" i="12" s="1"/>
  <c r="G19" i="12" s="1"/>
  <c r="J20" i="12"/>
  <c r="G20" i="12" s="1"/>
  <c r="R19" i="12"/>
  <c r="O19" i="12"/>
  <c r="N19" i="12"/>
  <c r="M19" i="12"/>
  <c r="K19" i="12"/>
  <c r="J19" i="12"/>
  <c r="I19" i="12"/>
  <c r="H19" i="12"/>
  <c r="G37" i="12"/>
  <c r="G36" i="12"/>
  <c r="O35" i="12"/>
  <c r="N35" i="12"/>
  <c r="M35" i="12"/>
  <c r="L35" i="12"/>
  <c r="K35" i="12"/>
  <c r="J35" i="12"/>
  <c r="I35" i="12"/>
  <c r="H35" i="12"/>
  <c r="G35" i="12" s="1"/>
  <c r="G34" i="12"/>
  <c r="G33" i="12"/>
  <c r="O32" i="12"/>
  <c r="N32" i="12"/>
  <c r="M32" i="12"/>
  <c r="L32" i="12"/>
  <c r="K32" i="12"/>
  <c r="J32" i="12"/>
  <c r="I32" i="12"/>
  <c r="H32" i="12"/>
  <c r="G32" i="12" s="1"/>
  <c r="G31" i="12"/>
  <c r="G30" i="12"/>
  <c r="O29" i="12"/>
  <c r="N29" i="12"/>
  <c r="M29" i="12"/>
  <c r="L29" i="12"/>
  <c r="K29" i="12"/>
  <c r="G29" i="12" s="1"/>
  <c r="J29" i="12"/>
  <c r="I29" i="12"/>
  <c r="H29" i="12"/>
  <c r="O28" i="12"/>
  <c r="O26" i="12" s="1"/>
  <c r="N28" i="12"/>
  <c r="M28" i="12"/>
  <c r="M25" i="12" s="1"/>
  <c r="L28" i="12"/>
  <c r="G28" i="12" s="1"/>
  <c r="K28" i="12"/>
  <c r="J28" i="12"/>
  <c r="I28" i="12"/>
  <c r="I25" i="12" s="1"/>
  <c r="H28" i="12"/>
  <c r="O27" i="12"/>
  <c r="N27" i="12"/>
  <c r="N24" i="12" s="1"/>
  <c r="N23" i="12" s="1"/>
  <c r="M27" i="12"/>
  <c r="M26" i="12" s="1"/>
  <c r="L27" i="12"/>
  <c r="K27" i="12"/>
  <c r="J27" i="12"/>
  <c r="J24" i="12" s="1"/>
  <c r="J23" i="12" s="1"/>
  <c r="I27" i="12"/>
  <c r="H27" i="12"/>
  <c r="G27" i="12" s="1"/>
  <c r="N26" i="12"/>
  <c r="K26" i="12"/>
  <c r="J26" i="12"/>
  <c r="I26" i="12"/>
  <c r="O25" i="12"/>
  <c r="N25" i="12"/>
  <c r="K25" i="12"/>
  <c r="J25" i="12"/>
  <c r="H25" i="12"/>
  <c r="O24" i="12"/>
  <c r="O23" i="12" s="1"/>
  <c r="L24" i="12"/>
  <c r="K24" i="12"/>
  <c r="K23" i="12" s="1"/>
  <c r="I24" i="12"/>
  <c r="H24" i="12"/>
  <c r="I23" i="12" l="1"/>
  <c r="M24" i="12"/>
  <c r="M23" i="12" s="1"/>
  <c r="L25" i="12"/>
  <c r="L23" i="12" s="1"/>
  <c r="L26" i="12"/>
  <c r="H23" i="12"/>
  <c r="G23" i="12" s="1"/>
  <c r="H26" i="12"/>
  <c r="G26" i="12" s="1"/>
  <c r="G24" i="12" l="1"/>
  <c r="G25" i="12"/>
</calcChain>
</file>

<file path=xl/sharedStrings.xml><?xml version="1.0" encoding="utf-8"?>
<sst xmlns="http://schemas.openxmlformats.org/spreadsheetml/2006/main" count="167" uniqueCount="67">
  <si>
    <t>Всего</t>
  </si>
  <si>
    <t>№ 
п/п</t>
  </si>
  <si>
    <t xml:space="preserve">Соисполнитель, исполнитель основного мероприятия, исполнитель ведомственной целевой программы, исполнитель мероприятия  </t>
  </si>
  <si>
    <t>Финансовое обеспечение</t>
  </si>
  <si>
    <t>Объем (рублей)</t>
  </si>
  <si>
    <t>Единица измерения</t>
  </si>
  <si>
    <t>Значение</t>
  </si>
  <si>
    <t>Наименование</t>
  </si>
  <si>
    <t>СТРУКТУРА</t>
  </si>
  <si>
    <t xml:space="preserve">Наименование  показателя </t>
  </si>
  <si>
    <t xml:space="preserve">Срок реализации </t>
  </si>
  <si>
    <t>2020 год</t>
  </si>
  <si>
    <t>Источник</t>
  </si>
  <si>
    <t xml:space="preserve">с (год) </t>
  </si>
  <si>
    <t xml:space="preserve">по (год)
</t>
  </si>
  <si>
    <t>муниципальной программы Павлоградского района Омской области</t>
  </si>
  <si>
    <t>в том числе по годам реализации муниципальной программы</t>
  </si>
  <si>
    <t xml:space="preserve">Целевые индикаторы реализации мероприятия (группы мероприятий) муниципальной программы </t>
  </si>
  <si>
    <t>2022 год</t>
  </si>
  <si>
    <t>2023 год</t>
  </si>
  <si>
    <t>2024 год</t>
  </si>
  <si>
    <t>2025 год</t>
  </si>
  <si>
    <t>2026 год</t>
  </si>
  <si>
    <t>2027 год</t>
  </si>
  <si>
    <t>2020
год</t>
  </si>
  <si>
    <t>2022
год</t>
  </si>
  <si>
    <t>2023
год</t>
  </si>
  <si>
    <t>2024
год</t>
  </si>
  <si>
    <t>2025
год</t>
  </si>
  <si>
    <t>2026                год</t>
  </si>
  <si>
    <t>2027
год</t>
  </si>
  <si>
    <t>2021
год</t>
  </si>
  <si>
    <t>2021 год</t>
  </si>
  <si>
    <t>"Развитие социально-культурной сферы Павлоградского муниципального района Омской области на 2020-2027 годы"</t>
  </si>
  <si>
    <t>Всего, из них расходы за счет:</t>
  </si>
  <si>
    <t>Х</t>
  </si>
  <si>
    <t xml:space="preserve">1. Налоговых и неналоговых доходов, поступлений нецелевого характера </t>
  </si>
  <si>
    <t>2. Поступления целевого характера из областного бюджета</t>
  </si>
  <si>
    <t>Процент</t>
  </si>
  <si>
    <t>Комитет образования Администрации Павлоградского муниципального района Омской области</t>
  </si>
  <si>
    <t>2020</t>
  </si>
  <si>
    <t>2027</t>
  </si>
  <si>
    <t>Доля педагогических работников общеобразовательных организаций, получивших ежемесячное денежное вознаграждение за классное руководство в общей численности педагогических работников такой категории</t>
  </si>
  <si>
    <t>Обеспечены выплаты денежного вознаграждения за классное руководство, предоставляемые педагогическим работникам образовательных организаций, ежемесячно</t>
  </si>
  <si>
    <t>11</t>
  </si>
  <si>
    <t xml:space="preserve">Задача 11 подпрограммы "Развитие системы образования в Павлоградском муниципальном районе": Снижение кадрового дефицита учителей в общеобразовательных организациях </t>
  </si>
  <si>
    <t>2025</t>
  </si>
  <si>
    <t>11.1</t>
  </si>
  <si>
    <t>Основное мероприятие: Реализация регионального проекта «Педагоги и наставники», направленного на достижение целей национального проекта «Молодежь и дети»</t>
  </si>
  <si>
    <t>11.1.1</t>
  </si>
  <si>
    <t>Мероприятие 1: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</si>
  <si>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 xml:space="preserve">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  </t>
  </si>
  <si>
    <t>Единиц</t>
  </si>
  <si>
    <t>11.1.2</t>
  </si>
  <si>
    <t>Мероприятие 2: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Омской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</si>
  <si>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11.1.3</t>
  </si>
  <si>
    <t>Мероприятие 3.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t>
  </si>
  <si>
    <t>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t>
  </si>
  <si>
    <t>3</t>
  </si>
  <si>
    <t>Задача 3 подпрограммы "Развитие системы образования в Павлоградском муниципальном районе": Создание условий для устойчивого развития системы воспитания и  дополнительного образования детей, обеспечение её  современного качества, доступности и эффективности для  увеличения охвата детей в возрасте 5-18 лет дополнительным образованием.</t>
  </si>
  <si>
    <t>3. Иных поступлений целевого характера</t>
  </si>
  <si>
    <t>3.1</t>
  </si>
  <si>
    <t xml:space="preserve">Основное мероприятие: Дополнительное образование </t>
  </si>
  <si>
    <t>3.1.9</t>
  </si>
  <si>
    <t>Мероприятие 9: Реализация инициативных проектов в сфере образования</t>
  </si>
  <si>
    <t xml:space="preserve">Количество реализованных проектов </t>
  </si>
  <si>
    <r>
      <t xml:space="preserve">Приложение                                                                                                                                                                                                                         к постановлению Администрации                                                                                                                                                                                                                                                                                                                                                                                                                                      Павлоградского муниципального                                                                                                                                                                              района Омской области 
</t>
    </r>
    <r>
      <rPr>
        <u/>
        <sz val="14"/>
        <color theme="1"/>
        <rFont val="Times New Roman"/>
        <family val="1"/>
        <charset val="204"/>
      </rPr>
      <t xml:space="preserve">от 21.02.2025 № 86-п         </t>
    </r>
    <r>
      <rPr>
        <sz val="14"/>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</si>
</sst>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4" x14ac:knownFonts="1">
    <font>
      <sz val="11"/>
      <color theme="1"/>
      <name val="Calibri"/>
      <family val="2"/>
      <charset val="204"/>
      <scheme val="minor"/>
    </font>
    <font>
      <sz val="11"/>
      <color indexed="8"/>
      <name val="Calibri"/>
      <family val="2"/>
      <charset val="204"/>
    </font>
    <font>
      <sz val="14"/>
      <name val="Times New Roman"/>
      <family val="1"/>
      <charset val="204"/>
    </font>
    <font>
      <sz val="10"/>
      <name val="Arial Cyr"/>
      <charset val="204"/>
    </font>
    <font>
      <sz val="8"/>
      <name val="Calibri"/>
      <family val="2"/>
      <charset val="204"/>
    </font>
    <font>
      <vertAlign val="superscript"/>
      <sz val="14"/>
      <name val="Times New Roman"/>
      <family val="1"/>
      <charset val="204"/>
    </font>
    <font>
      <sz val="11"/>
      <name val="Calibri"/>
      <family val="2"/>
      <charset val="204"/>
    </font>
    <font>
      <sz val="14"/>
      <color theme="1"/>
      <name val="Times New Roman"/>
      <family val="1"/>
      <charset val="204"/>
    </font>
    <font>
      <u/>
      <sz val="14"/>
      <color theme="1"/>
      <name val="Times New Roman"/>
      <family val="1"/>
      <charset val="204"/>
    </font>
    <font>
      <sz val="13"/>
      <name val="Times New Roman"/>
      <family val="1"/>
      <charset val="204"/>
    </font>
    <font>
      <sz val="13"/>
      <color indexed="8"/>
      <name val="Times New Roman"/>
      <family val="1"/>
      <charset val="204"/>
    </font>
    <font>
      <sz val="11"/>
      <color theme="1"/>
      <name val="Calibri"/>
      <family val="2"/>
      <charset val="204"/>
      <scheme val="minor"/>
    </font>
    <font>
      <sz val="14"/>
      <color indexed="8"/>
      <name val="Times New Roman"/>
      <family val="1"/>
      <charset val="204"/>
    </font>
    <font>
      <sz val="11"/>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9">
    <xf numFmtId="0" fontId="0" fillId="0" borderId="0"/>
    <xf numFmtId="0" fontId="2" fillId="0" borderId="0"/>
    <xf numFmtId="0" fontId="2" fillId="0" borderId="0"/>
    <xf numFmtId="0" fontId="2" fillId="0" borderId="0"/>
    <xf numFmtId="0" fontId="2" fillId="0" borderId="0"/>
    <xf numFmtId="0" fontId="2" fillId="0" borderId="0"/>
    <xf numFmtId="0" fontId="3" fillId="0" borderId="0"/>
    <xf numFmtId="164" fontId="1" fillId="0" borderId="0" applyFont="0" applyFill="0" applyBorder="0" applyAlignment="0" applyProtection="0"/>
    <xf numFmtId="0" fontId="11" fillId="0" borderId="0"/>
  </cellStyleXfs>
  <cellXfs count="66">
    <xf numFmtId="0" fontId="0" fillId="0" borderId="0" xfId="0"/>
    <xf numFmtId="0" fontId="2" fillId="0" borderId="0" xfId="0" applyFont="1" applyFill="1"/>
    <xf numFmtId="0" fontId="2" fillId="0" borderId="0" xfId="0" applyFont="1" applyFill="1" applyAlignment="1">
      <alignment horizontal="center" vertical="center"/>
    </xf>
    <xf numFmtId="0" fontId="6" fillId="0" borderId="0" xfId="0" applyFont="1" applyFill="1"/>
    <xf numFmtId="0" fontId="2" fillId="0" borderId="0" xfId="0" applyFont="1" applyFill="1" applyAlignment="1"/>
    <xf numFmtId="0" fontId="6" fillId="0" borderId="0" xfId="0" applyFont="1" applyFill="1" applyBorder="1"/>
    <xf numFmtId="0" fontId="5" fillId="0" borderId="0" xfId="0" applyFont="1" applyFill="1" applyAlignment="1">
      <alignment horizontal="center"/>
    </xf>
    <xf numFmtId="0" fontId="2" fillId="0" borderId="3" xfId="0" applyFont="1" applyFill="1" applyBorder="1" applyAlignment="1">
      <alignment horizontal="center" vertical="top" wrapText="1"/>
    </xf>
    <xf numFmtId="0" fontId="2" fillId="0" borderId="1" xfId="0" applyFont="1" applyFill="1" applyBorder="1" applyAlignment="1">
      <alignment horizontal="center" vertical="top" wrapText="1"/>
    </xf>
    <xf numFmtId="4" fontId="2" fillId="0" borderId="6" xfId="0" applyNumberFormat="1" applyFont="1" applyFill="1" applyBorder="1" applyAlignment="1">
      <alignment horizontal="center" vertical="top" wrapText="1"/>
    </xf>
    <xf numFmtId="4" fontId="2" fillId="0" borderId="6" xfId="8"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0" fontId="9" fillId="0" borderId="1" xfId="0" applyFont="1" applyFill="1" applyBorder="1" applyAlignment="1">
      <alignment vertical="top" wrapText="1"/>
    </xf>
    <xf numFmtId="4" fontId="2" fillId="0" borderId="1" xfId="0" applyNumberFormat="1" applyFont="1" applyFill="1" applyBorder="1" applyAlignment="1">
      <alignment horizontal="center" vertical="top" wrapText="1"/>
    </xf>
    <xf numFmtId="4" fontId="2" fillId="0" borderId="1" xfId="8" applyNumberFormat="1" applyFont="1" applyFill="1" applyBorder="1" applyAlignment="1">
      <alignment horizontal="center" vertical="top" wrapText="1"/>
    </xf>
    <xf numFmtId="0" fontId="9" fillId="0" borderId="3" xfId="0" applyFont="1" applyFill="1" applyBorder="1" applyAlignment="1">
      <alignment vertical="top" wrapText="1"/>
    </xf>
    <xf numFmtId="4" fontId="2" fillId="0" borderId="8" xfId="0" applyNumberFormat="1"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5" xfId="0" applyFont="1" applyFill="1" applyBorder="1" applyAlignment="1">
      <alignment horizontal="center" vertical="top" wrapText="1"/>
    </xf>
    <xf numFmtId="0" fontId="0" fillId="0" borderId="5" xfId="0" applyFill="1" applyBorder="1" applyAlignment="1">
      <alignment horizontal="center" vertical="top" wrapText="1"/>
    </xf>
    <xf numFmtId="0" fontId="2" fillId="0" borderId="3" xfId="0" applyFont="1" applyFill="1" applyBorder="1" applyAlignment="1">
      <alignment horizontal="center" vertical="top" wrapText="1"/>
    </xf>
    <xf numFmtId="0" fontId="0" fillId="0" borderId="6" xfId="0" applyFill="1" applyBorder="1" applyAlignment="1">
      <alignment horizontal="center" vertical="top" wrapText="1"/>
    </xf>
    <xf numFmtId="0" fontId="2" fillId="0" borderId="5" xfId="0"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0" fillId="0" borderId="6" xfId="0" applyFill="1" applyBorder="1" applyAlignment="1">
      <alignment horizontal="left" vertical="top" wrapText="1"/>
    </xf>
    <xf numFmtId="49" fontId="2" fillId="0" borderId="5" xfId="0" applyNumberFormat="1" applyFont="1" applyFill="1" applyBorder="1" applyAlignment="1">
      <alignment horizontal="center" vertical="top" wrapText="1"/>
    </xf>
    <xf numFmtId="0" fontId="12"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10" fillId="0" borderId="3"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9"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2" fontId="9" fillId="0" borderId="3" xfId="0" applyNumberFormat="1" applyFont="1" applyFill="1" applyBorder="1" applyAlignment="1">
      <alignment horizontal="left" vertical="top" wrapText="1"/>
    </xf>
    <xf numFmtId="2" fontId="9" fillId="0" borderId="5" xfId="0" applyNumberFormat="1" applyFont="1" applyFill="1" applyBorder="1" applyAlignment="1">
      <alignment horizontal="left" vertical="top" wrapText="1"/>
    </xf>
    <xf numFmtId="2" fontId="9" fillId="0" borderId="6" xfId="0" applyNumberFormat="1" applyFont="1" applyFill="1" applyBorder="1" applyAlignment="1">
      <alignment horizontal="left" vertical="top" wrapText="1"/>
    </xf>
    <xf numFmtId="49" fontId="9" fillId="0" borderId="3" xfId="0" applyNumberFormat="1" applyFont="1" applyFill="1" applyBorder="1" applyAlignment="1">
      <alignment horizontal="center" vertical="top" wrapText="1"/>
    </xf>
    <xf numFmtId="49" fontId="9" fillId="0" borderId="5" xfId="0" applyNumberFormat="1" applyFont="1" applyFill="1" applyBorder="1" applyAlignment="1">
      <alignment horizontal="center" vertical="top" wrapText="1"/>
    </xf>
    <xf numFmtId="49" fontId="9" fillId="0" borderId="6"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xf>
    <xf numFmtId="49" fontId="2" fillId="0" borderId="5" xfId="0" applyNumberFormat="1" applyFont="1" applyFill="1" applyBorder="1" applyAlignment="1">
      <alignment horizontal="center" vertical="top"/>
    </xf>
    <xf numFmtId="49" fontId="2" fillId="0" borderId="6" xfId="0" applyNumberFormat="1" applyFont="1" applyFill="1" applyBorder="1" applyAlignment="1">
      <alignment horizontal="center" vertical="top"/>
    </xf>
    <xf numFmtId="49" fontId="9" fillId="0" borderId="3" xfId="0" applyNumberFormat="1" applyFont="1" applyFill="1" applyBorder="1" applyAlignment="1">
      <alignment horizontal="left" vertical="top" wrapText="1"/>
    </xf>
    <xf numFmtId="49" fontId="9" fillId="0" borderId="5" xfId="0" applyNumberFormat="1" applyFont="1" applyFill="1" applyBorder="1" applyAlignment="1">
      <alignment horizontal="left" vertical="top" wrapText="1"/>
    </xf>
    <xf numFmtId="49" fontId="9" fillId="0" borderId="6" xfId="0" applyNumberFormat="1" applyFont="1" applyFill="1" applyBorder="1" applyAlignment="1">
      <alignment horizontal="left" vertical="top" wrapText="1"/>
    </xf>
    <xf numFmtId="0" fontId="9" fillId="0" borderId="6" xfId="0" applyFont="1" applyFill="1" applyBorder="1" applyAlignment="1">
      <alignment horizontal="center" vertical="top" wrapText="1"/>
    </xf>
    <xf numFmtId="0" fontId="7" fillId="0" borderId="0" xfId="0" applyFont="1" applyFill="1" applyAlignment="1">
      <alignment horizontal="left" wrapText="1"/>
    </xf>
    <xf numFmtId="0" fontId="7" fillId="0" borderId="0" xfId="0" applyFont="1" applyFill="1" applyAlignment="1">
      <alignment horizontal="left"/>
    </xf>
    <xf numFmtId="0" fontId="2" fillId="0" borderId="0" xfId="0" applyFont="1" applyFill="1" applyAlignment="1">
      <alignment horizontal="center"/>
    </xf>
    <xf numFmtId="0" fontId="2" fillId="0" borderId="6" xfId="0" applyFont="1" applyFill="1" applyBorder="1" applyAlignment="1">
      <alignment horizontal="center" vertical="top" wrapText="1"/>
    </xf>
    <xf numFmtId="0" fontId="2" fillId="0" borderId="4" xfId="0" applyFont="1" applyFill="1" applyBorder="1" applyAlignment="1">
      <alignment horizontal="center" vertical="top"/>
    </xf>
    <xf numFmtId="0" fontId="2" fillId="0" borderId="7" xfId="0" applyFont="1" applyFill="1" applyBorder="1" applyAlignment="1">
      <alignment horizontal="center" vertical="top"/>
    </xf>
    <xf numFmtId="0" fontId="0" fillId="0" borderId="2" xfId="0" applyFill="1" applyBorder="1" applyAlignment="1">
      <alignment horizontal="center" vertical="top"/>
    </xf>
    <xf numFmtId="0" fontId="2" fillId="0" borderId="2" xfId="0" applyFont="1" applyFill="1" applyBorder="1" applyAlignment="1">
      <alignment horizontal="center" vertical="top"/>
    </xf>
    <xf numFmtId="0" fontId="2" fillId="0" borderId="4" xfId="0" applyFont="1" applyFill="1" applyBorder="1" applyAlignment="1">
      <alignment horizontal="center" vertical="top" wrapText="1"/>
    </xf>
    <xf numFmtId="0" fontId="2" fillId="0" borderId="7" xfId="0" applyFont="1" applyFill="1" applyBorder="1" applyAlignment="1">
      <alignment horizontal="center" vertical="top" wrapText="1"/>
    </xf>
    <xf numFmtId="0" fontId="0" fillId="0" borderId="2" xfId="0" applyFill="1" applyBorder="1" applyAlignment="1">
      <alignment horizontal="center" vertical="top" wrapText="1"/>
    </xf>
    <xf numFmtId="49" fontId="2" fillId="0" borderId="1" xfId="0" applyNumberFormat="1" applyFont="1" applyFill="1" applyBorder="1" applyAlignment="1">
      <alignment horizontal="center" vertical="top"/>
    </xf>
    <xf numFmtId="2" fontId="9" fillId="0" borderId="1" xfId="0" applyNumberFormat="1" applyFont="1" applyFill="1" applyBorder="1" applyAlignment="1">
      <alignment horizontal="left" vertical="top" wrapText="1"/>
    </xf>
    <xf numFmtId="49" fontId="9" fillId="0" borderId="1" xfId="0" applyNumberFormat="1" applyFont="1" applyFill="1" applyBorder="1" applyAlignment="1">
      <alignment horizontal="center" vertical="top"/>
    </xf>
  </cellXfs>
  <cellStyles count="9">
    <cellStyle name="Обычный" xfId="0" builtinId="0"/>
    <cellStyle name="Обычный 2" xfId="1"/>
    <cellStyle name="Обычный 2 2" xfId="2"/>
    <cellStyle name="Обычный 2 4" xfId="3"/>
    <cellStyle name="Обычный 2 7" xfId="4"/>
    <cellStyle name="Обычный 2 8" xfId="5"/>
    <cellStyle name="Обычный 3" xfId="6"/>
    <cellStyle name="Обычный 4" xfId="8"/>
    <cellStyle name="Финансовый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rdanenkoSV/Desktop/&#1080;&#1079;&#1084;.%20&#1074;%20%20&#1052;&#1055;/&#1080;&#1079;&#1084;&#1077;&#1085;&#1077;&#1085;&#1080;&#1103;%202025/02.2025/&#1089;&#1090;&#1088;&#1091;&#1082;&#1090;&#1091;&#1088;&#1072;%20&#1056;&#1057;&#1050;&#1057;%2021.02.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тикам"/>
      <sheetName val="Лист1"/>
    </sheetNames>
    <sheetDataSet>
      <sheetData sheetId="0">
        <row r="351">
          <cell r="G351">
            <v>217650654.94</v>
          </cell>
          <cell r="H351">
            <v>24827933.670000002</v>
          </cell>
          <cell r="I351">
            <v>21813282.239999998</v>
          </cell>
          <cell r="J351">
            <v>21538055.550000001</v>
          </cell>
          <cell r="K351">
            <v>28993291.77</v>
          </cell>
          <cell r="L351">
            <v>34687358.880000003</v>
          </cell>
          <cell r="M351">
            <v>41044480.090000004</v>
          </cell>
          <cell r="N351">
            <v>22373126.370000001</v>
          </cell>
          <cell r="O351">
            <v>22373126.370000001</v>
          </cell>
        </row>
        <row r="352">
          <cell r="G352">
            <v>108396386.59999999</v>
          </cell>
          <cell r="H352">
            <v>10489705.119999999</v>
          </cell>
          <cell r="I352">
            <v>9229764.4800000004</v>
          </cell>
          <cell r="J352">
            <v>9770531.3699999992</v>
          </cell>
          <cell r="K352">
            <v>15111383.77</v>
          </cell>
          <cell r="L352">
            <v>21010414.879999999</v>
          </cell>
          <cell r="M352">
            <v>24473938.239999998</v>
          </cell>
          <cell r="N352">
            <v>9155324.3699999992</v>
          </cell>
          <cell r="O352">
            <v>9155324.3699999992</v>
          </cell>
        </row>
        <row r="353">
          <cell r="G353">
            <v>109156999.48999999</v>
          </cell>
          <cell r="H353">
            <v>14338228.550000001</v>
          </cell>
          <cell r="I353">
            <v>12583517.76</v>
          </cell>
          <cell r="J353">
            <v>11767524.18</v>
          </cell>
          <cell r="K353">
            <v>13881908</v>
          </cell>
          <cell r="L353">
            <v>13676944</v>
          </cell>
          <cell r="M353">
            <v>16473273</v>
          </cell>
          <cell r="N353">
            <v>13217802</v>
          </cell>
          <cell r="O353">
            <v>13217802</v>
          </cell>
        </row>
        <row r="354">
          <cell r="G354">
            <v>97268.85</v>
          </cell>
          <cell r="H354">
            <v>0</v>
          </cell>
          <cell r="I354">
            <v>0</v>
          </cell>
          <cell r="J354">
            <v>0</v>
          </cell>
          <cell r="K354">
            <v>0</v>
          </cell>
          <cell r="L354">
            <v>0</v>
          </cell>
          <cell r="M354">
            <v>97268.85</v>
          </cell>
          <cell r="N354">
            <v>0</v>
          </cell>
          <cell r="O354">
            <v>0</v>
          </cell>
        </row>
        <row r="355">
          <cell r="G355">
            <v>217650654.94</v>
          </cell>
          <cell r="H355">
            <v>24827933.670000002</v>
          </cell>
          <cell r="I355">
            <v>21813282.239999998</v>
          </cell>
          <cell r="J355">
            <v>21538055.550000001</v>
          </cell>
          <cell r="K355">
            <v>28993291.77</v>
          </cell>
          <cell r="L355">
            <v>34687358.880000003</v>
          </cell>
          <cell r="M355">
            <v>41044480.090000004</v>
          </cell>
          <cell r="N355">
            <v>22373126.370000001</v>
          </cell>
          <cell r="O355">
            <v>22373126.370000001</v>
          </cell>
        </row>
        <row r="356">
          <cell r="G356">
            <v>108396386.59999999</v>
          </cell>
          <cell r="H356">
            <v>10489705.119999999</v>
          </cell>
          <cell r="I356">
            <v>9229764.4800000004</v>
          </cell>
          <cell r="J356">
            <v>9770531.3699999992</v>
          </cell>
          <cell r="K356">
            <v>15111383.77</v>
          </cell>
          <cell r="L356">
            <v>21010414.879999999</v>
          </cell>
          <cell r="M356">
            <v>24473938.239999998</v>
          </cell>
          <cell r="N356">
            <v>9155324.3699999992</v>
          </cell>
          <cell r="O356">
            <v>9155324.3699999992</v>
          </cell>
        </row>
        <row r="357">
          <cell r="G357">
            <v>109156999.48999999</v>
          </cell>
          <cell r="H357">
            <v>14338228.550000001</v>
          </cell>
          <cell r="I357">
            <v>12583517.76</v>
          </cell>
          <cell r="J357">
            <v>11767524.18</v>
          </cell>
          <cell r="K357">
            <v>13881908</v>
          </cell>
          <cell r="L357">
            <v>13676944</v>
          </cell>
          <cell r="M357">
            <v>16473273</v>
          </cell>
          <cell r="N357">
            <v>13217802</v>
          </cell>
          <cell r="O357">
            <v>13217802</v>
          </cell>
        </row>
        <row r="358">
          <cell r="G358">
            <v>97268.85</v>
          </cell>
          <cell r="H358">
            <v>0</v>
          </cell>
          <cell r="I358">
            <v>0</v>
          </cell>
          <cell r="J358">
            <v>0</v>
          </cell>
          <cell r="K358">
            <v>0</v>
          </cell>
          <cell r="L358">
            <v>0</v>
          </cell>
          <cell r="M358">
            <v>97268.85</v>
          </cell>
          <cell r="N358">
            <v>0</v>
          </cell>
          <cell r="O358">
            <v>0</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37"/>
  <sheetViews>
    <sheetView tabSelected="1" view="pageBreakPreview" zoomScaleNormal="100" zoomScaleSheetLayoutView="100" workbookViewId="0">
      <pane xSplit="2" ySplit="10" topLeftCell="L29" activePane="bottomRight" state="frozen"/>
      <selection pane="topRight" activeCell="C1" sqref="C1"/>
      <selection pane="bottomLeft" activeCell="A12" sqref="A12"/>
      <selection pane="bottomRight" activeCell="Q1" sqref="Q1:Z1"/>
    </sheetView>
  </sheetViews>
  <sheetFormatPr defaultColWidth="9.28515625" defaultRowHeight="18.75" x14ac:dyDescent="0.3"/>
  <cols>
    <col min="1" max="1" width="12.7109375" style="1" customWidth="1"/>
    <col min="2" max="2" width="54.140625" style="1" customWidth="1"/>
    <col min="3" max="3" width="12.42578125" style="1" customWidth="1"/>
    <col min="4" max="4" width="13.5703125" style="1" customWidth="1"/>
    <col min="5" max="5" width="25.140625" style="2" customWidth="1"/>
    <col min="6" max="6" width="28.7109375" style="1" customWidth="1"/>
    <col min="7" max="7" width="20" style="1" customWidth="1"/>
    <col min="8" max="8" width="20.28515625" style="1" customWidth="1"/>
    <col min="9" max="9" width="18.28515625" style="1" customWidth="1"/>
    <col min="10" max="10" width="18.42578125" style="1" customWidth="1"/>
    <col min="11" max="11" width="18.5703125" style="1" customWidth="1"/>
    <col min="12" max="12" width="18.140625" style="1" customWidth="1"/>
    <col min="13" max="13" width="20.140625" style="1" customWidth="1"/>
    <col min="14" max="15" width="18" style="1" customWidth="1"/>
    <col min="16" max="16" width="45.140625" style="1" customWidth="1"/>
    <col min="17" max="17" width="16.5703125" style="1" customWidth="1"/>
    <col min="18" max="18" width="13.28515625" style="1" bestFit="1" customWidth="1"/>
    <col min="19" max="20" width="13" style="1" bestFit="1" customWidth="1"/>
    <col min="21" max="22" width="12.140625" style="1" customWidth="1"/>
    <col min="23" max="23" width="12.42578125" style="1" customWidth="1"/>
    <col min="24" max="24" width="13" style="1" bestFit="1" customWidth="1"/>
    <col min="25" max="26" width="11" style="1" customWidth="1"/>
    <col min="27" max="27" width="58" style="3" hidden="1" customWidth="1"/>
    <col min="28" max="28" width="21.5703125" style="3" customWidth="1"/>
    <col min="29" max="16384" width="9.28515625" style="3"/>
  </cols>
  <sheetData>
    <row r="1" spans="1:258" ht="104.25" customHeight="1" x14ac:dyDescent="0.3">
      <c r="A1" s="4"/>
      <c r="B1" s="4"/>
      <c r="C1" s="4"/>
      <c r="D1" s="4"/>
      <c r="E1" s="4"/>
      <c r="F1" s="4"/>
      <c r="G1" s="4"/>
      <c r="H1" s="4"/>
      <c r="I1" s="4"/>
      <c r="J1" s="4"/>
      <c r="K1" s="4"/>
      <c r="L1" s="4"/>
      <c r="M1" s="4"/>
      <c r="N1" s="4"/>
      <c r="O1" s="4"/>
      <c r="P1" s="4"/>
      <c r="Q1" s="52" t="s">
        <v>66</v>
      </c>
      <c r="R1" s="53"/>
      <c r="S1" s="53"/>
      <c r="T1" s="53"/>
      <c r="U1" s="53"/>
      <c r="V1" s="53"/>
      <c r="W1" s="53"/>
      <c r="X1" s="53"/>
      <c r="Y1" s="53"/>
      <c r="Z1" s="53"/>
    </row>
    <row r="2" spans="1:258" x14ac:dyDescent="0.3">
      <c r="A2" s="54" t="s">
        <v>8</v>
      </c>
      <c r="B2" s="54"/>
      <c r="C2" s="54"/>
      <c r="D2" s="54"/>
      <c r="E2" s="54"/>
      <c r="F2" s="54"/>
      <c r="G2" s="54"/>
      <c r="H2" s="54"/>
      <c r="I2" s="54"/>
      <c r="J2" s="54"/>
      <c r="K2" s="54"/>
      <c r="L2" s="54"/>
      <c r="M2" s="54"/>
      <c r="N2" s="54"/>
      <c r="O2" s="54"/>
      <c r="P2" s="54"/>
      <c r="Q2" s="54"/>
      <c r="R2" s="54"/>
      <c r="S2" s="54"/>
      <c r="T2" s="54"/>
      <c r="U2" s="54"/>
      <c r="V2" s="54"/>
      <c r="W2" s="54"/>
      <c r="X2" s="54"/>
      <c r="Y2" s="54"/>
      <c r="Z2" s="54"/>
    </row>
    <row r="3" spans="1:258" x14ac:dyDescent="0.3">
      <c r="A3" s="54" t="s">
        <v>15</v>
      </c>
      <c r="B3" s="54"/>
      <c r="C3" s="54"/>
      <c r="D3" s="54"/>
      <c r="E3" s="54"/>
      <c r="F3" s="54"/>
      <c r="G3" s="54"/>
      <c r="H3" s="54"/>
      <c r="I3" s="54"/>
      <c r="J3" s="54"/>
      <c r="K3" s="54"/>
      <c r="L3" s="54"/>
      <c r="M3" s="54"/>
      <c r="N3" s="54"/>
      <c r="O3" s="54"/>
      <c r="P3" s="54"/>
      <c r="Q3" s="54"/>
      <c r="R3" s="54"/>
      <c r="S3" s="54"/>
      <c r="T3" s="54"/>
      <c r="U3" s="54"/>
      <c r="V3" s="54"/>
      <c r="W3" s="54"/>
      <c r="X3" s="54"/>
      <c r="Y3" s="54"/>
      <c r="Z3" s="54"/>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row>
    <row r="4" spans="1:258" x14ac:dyDescent="0.3">
      <c r="A4" s="54" t="s">
        <v>33</v>
      </c>
      <c r="B4" s="54"/>
      <c r="C4" s="54"/>
      <c r="D4" s="54"/>
      <c r="E4" s="54"/>
      <c r="F4" s="54"/>
      <c r="G4" s="54"/>
      <c r="H4" s="54"/>
      <c r="I4" s="54"/>
      <c r="J4" s="54"/>
      <c r="K4" s="54"/>
      <c r="L4" s="54"/>
      <c r="M4" s="54"/>
      <c r="N4" s="54"/>
      <c r="O4" s="54"/>
      <c r="P4" s="54"/>
      <c r="Q4" s="54"/>
      <c r="R4" s="54"/>
      <c r="S4" s="54"/>
      <c r="T4" s="54"/>
      <c r="U4" s="54"/>
      <c r="V4" s="54"/>
      <c r="W4" s="54"/>
      <c r="X4" s="54"/>
      <c r="Y4" s="54"/>
      <c r="Z4" s="54"/>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row>
    <row r="5" spans="1:258" ht="22.5" x14ac:dyDescent="0.3">
      <c r="A5" s="6"/>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row>
    <row r="6" spans="1:258" ht="41.65" customHeight="1" x14ac:dyDescent="0.25">
      <c r="A6" s="20" t="s">
        <v>1</v>
      </c>
      <c r="B6" s="20" t="s">
        <v>9</v>
      </c>
      <c r="C6" s="33" t="s">
        <v>10</v>
      </c>
      <c r="D6" s="33"/>
      <c r="E6" s="20" t="s">
        <v>2</v>
      </c>
      <c r="F6" s="56" t="s">
        <v>3</v>
      </c>
      <c r="G6" s="57"/>
      <c r="H6" s="57"/>
      <c r="I6" s="57"/>
      <c r="J6" s="57"/>
      <c r="K6" s="57"/>
      <c r="L6" s="57"/>
      <c r="M6" s="57"/>
      <c r="N6" s="57"/>
      <c r="O6" s="58"/>
      <c r="P6" s="56" t="s">
        <v>17</v>
      </c>
      <c r="Q6" s="57"/>
      <c r="R6" s="57"/>
      <c r="S6" s="57"/>
      <c r="T6" s="57"/>
      <c r="U6" s="57"/>
      <c r="V6" s="57"/>
      <c r="W6" s="57"/>
      <c r="X6" s="57"/>
      <c r="Y6" s="57"/>
      <c r="Z6" s="59"/>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row>
    <row r="7" spans="1:258" ht="21.75" customHeight="1" x14ac:dyDescent="0.25">
      <c r="A7" s="22"/>
      <c r="B7" s="22"/>
      <c r="C7" s="20" t="s">
        <v>13</v>
      </c>
      <c r="D7" s="20" t="s">
        <v>14</v>
      </c>
      <c r="E7" s="22"/>
      <c r="F7" s="20" t="s">
        <v>12</v>
      </c>
      <c r="G7" s="60" t="s">
        <v>4</v>
      </c>
      <c r="H7" s="61"/>
      <c r="I7" s="61"/>
      <c r="J7" s="61"/>
      <c r="K7" s="61"/>
      <c r="L7" s="61"/>
      <c r="M7" s="61"/>
      <c r="N7" s="61"/>
      <c r="O7" s="62"/>
      <c r="P7" s="33" t="s">
        <v>7</v>
      </c>
      <c r="Q7" s="33" t="s">
        <v>5</v>
      </c>
      <c r="R7" s="33" t="s">
        <v>6</v>
      </c>
      <c r="S7" s="33"/>
      <c r="T7" s="33"/>
      <c r="U7" s="33"/>
      <c r="V7" s="33"/>
      <c r="W7" s="33"/>
      <c r="X7" s="33"/>
      <c r="Y7" s="33"/>
      <c r="Z7" s="33"/>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row>
    <row r="8" spans="1:258" ht="42.75" customHeight="1" x14ac:dyDescent="0.25">
      <c r="A8" s="22"/>
      <c r="B8" s="22"/>
      <c r="C8" s="22"/>
      <c r="D8" s="22"/>
      <c r="E8" s="22"/>
      <c r="F8" s="22"/>
      <c r="G8" s="22" t="s">
        <v>0</v>
      </c>
      <c r="H8" s="60" t="s">
        <v>16</v>
      </c>
      <c r="I8" s="61"/>
      <c r="J8" s="61"/>
      <c r="K8" s="61"/>
      <c r="L8" s="61"/>
      <c r="M8" s="61"/>
      <c r="N8" s="61"/>
      <c r="O8" s="62"/>
      <c r="P8" s="33"/>
      <c r="Q8" s="33"/>
      <c r="R8" s="33" t="s">
        <v>0</v>
      </c>
      <c r="S8" s="33" t="s">
        <v>16</v>
      </c>
      <c r="T8" s="33"/>
      <c r="U8" s="33"/>
      <c r="V8" s="33"/>
      <c r="W8" s="33"/>
      <c r="X8" s="33"/>
      <c r="Y8" s="33"/>
      <c r="Z8" s="33"/>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IW8" s="5"/>
      <c r="IX8" s="5"/>
    </row>
    <row r="9" spans="1:258" ht="42" customHeight="1" x14ac:dyDescent="0.25">
      <c r="A9" s="55"/>
      <c r="B9" s="55"/>
      <c r="C9" s="55"/>
      <c r="D9" s="55"/>
      <c r="E9" s="55"/>
      <c r="F9" s="55"/>
      <c r="G9" s="55"/>
      <c r="H9" s="8" t="s">
        <v>11</v>
      </c>
      <c r="I9" s="8" t="s">
        <v>32</v>
      </c>
      <c r="J9" s="8" t="s">
        <v>18</v>
      </c>
      <c r="K9" s="8" t="s">
        <v>19</v>
      </c>
      <c r="L9" s="8" t="s">
        <v>20</v>
      </c>
      <c r="M9" s="8" t="s">
        <v>21</v>
      </c>
      <c r="N9" s="8" t="s">
        <v>22</v>
      </c>
      <c r="O9" s="8" t="s">
        <v>23</v>
      </c>
      <c r="P9" s="33"/>
      <c r="Q9" s="33"/>
      <c r="R9" s="33"/>
      <c r="S9" s="8" t="s">
        <v>24</v>
      </c>
      <c r="T9" s="8" t="s">
        <v>31</v>
      </c>
      <c r="U9" s="8" t="s">
        <v>25</v>
      </c>
      <c r="V9" s="8" t="s">
        <v>26</v>
      </c>
      <c r="W9" s="8" t="s">
        <v>27</v>
      </c>
      <c r="X9" s="8" t="s">
        <v>28</v>
      </c>
      <c r="Y9" s="8" t="s">
        <v>29</v>
      </c>
      <c r="Z9" s="8" t="s">
        <v>30</v>
      </c>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IB9" s="5"/>
      <c r="IC9" s="5"/>
      <c r="ID9" s="5"/>
      <c r="IE9" s="5"/>
      <c r="IF9" s="5"/>
      <c r="IG9" s="5"/>
      <c r="IH9" s="5"/>
      <c r="II9" s="5"/>
      <c r="IJ9" s="5"/>
      <c r="IK9" s="5"/>
      <c r="IL9" s="5"/>
      <c r="IM9" s="5"/>
      <c r="IN9" s="5"/>
      <c r="IO9" s="5"/>
      <c r="IP9" s="5"/>
      <c r="IQ9" s="5"/>
      <c r="IR9" s="5"/>
      <c r="IS9" s="5"/>
      <c r="IT9" s="5"/>
      <c r="IU9" s="5"/>
      <c r="IV9" s="5"/>
      <c r="IW9" s="5"/>
      <c r="IX9" s="5"/>
    </row>
    <row r="10" spans="1:258" ht="23.65" customHeight="1" x14ac:dyDescent="0.25">
      <c r="A10" s="7">
        <v>1</v>
      </c>
      <c r="B10" s="7">
        <v>2</v>
      </c>
      <c r="C10" s="7">
        <v>3</v>
      </c>
      <c r="D10" s="7">
        <v>4</v>
      </c>
      <c r="E10" s="7">
        <v>5</v>
      </c>
      <c r="F10" s="7">
        <v>6</v>
      </c>
      <c r="G10" s="7">
        <v>7</v>
      </c>
      <c r="H10" s="7">
        <v>8</v>
      </c>
      <c r="I10" s="7">
        <v>9</v>
      </c>
      <c r="J10" s="7">
        <v>10</v>
      </c>
      <c r="K10" s="7">
        <v>11</v>
      </c>
      <c r="L10" s="7">
        <v>12</v>
      </c>
      <c r="M10" s="7">
        <v>13</v>
      </c>
      <c r="N10" s="7">
        <v>14</v>
      </c>
      <c r="O10" s="7">
        <v>15</v>
      </c>
      <c r="P10" s="7">
        <v>16</v>
      </c>
      <c r="Q10" s="7">
        <v>17</v>
      </c>
      <c r="R10" s="7">
        <v>18</v>
      </c>
      <c r="S10" s="7">
        <v>19</v>
      </c>
      <c r="T10" s="7">
        <v>20</v>
      </c>
      <c r="U10" s="7">
        <v>21</v>
      </c>
      <c r="V10" s="7">
        <v>22</v>
      </c>
      <c r="W10" s="7">
        <v>23</v>
      </c>
      <c r="X10" s="7">
        <v>24</v>
      </c>
      <c r="Y10" s="7">
        <v>25</v>
      </c>
      <c r="Z10" s="7">
        <v>26</v>
      </c>
      <c r="AX10" s="5"/>
      <c r="AY10" s="5"/>
      <c r="AZ10" s="5"/>
      <c r="BA10" s="5"/>
      <c r="BB10" s="5"/>
      <c r="BC10" s="5"/>
      <c r="BD10" s="5"/>
      <c r="BE10" s="5"/>
      <c r="BF10" s="5"/>
      <c r="BG10" s="5"/>
      <c r="BH10" s="5"/>
      <c r="BI10" s="5"/>
      <c r="BJ10" s="5"/>
      <c r="BK10" s="5"/>
      <c r="BL10" s="5"/>
      <c r="BM10" s="5"/>
      <c r="BN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ht="33.75" customHeight="1" x14ac:dyDescent="0.25">
      <c r="A11" s="23" t="s">
        <v>58</v>
      </c>
      <c r="B11" s="24" t="s">
        <v>59</v>
      </c>
      <c r="C11" s="20">
        <v>2020</v>
      </c>
      <c r="D11" s="20">
        <v>2027</v>
      </c>
      <c r="E11" s="17" t="s">
        <v>39</v>
      </c>
      <c r="F11" s="12" t="s">
        <v>34</v>
      </c>
      <c r="G11" s="9">
        <f>[1]Аналитикам!G351</f>
        <v>217650654.94</v>
      </c>
      <c r="H11" s="9">
        <f>[1]Аналитикам!H351</f>
        <v>24827933.670000002</v>
      </c>
      <c r="I11" s="9">
        <f>[1]Аналитикам!I351</f>
        <v>21813282.239999998</v>
      </c>
      <c r="J11" s="9">
        <f>[1]Аналитикам!J351</f>
        <v>21538055.550000001</v>
      </c>
      <c r="K11" s="9">
        <f>[1]Аналитикам!K351</f>
        <v>28993291.77</v>
      </c>
      <c r="L11" s="9">
        <f>[1]Аналитикам!L351</f>
        <v>34687358.880000003</v>
      </c>
      <c r="M11" s="9">
        <f>[1]Аналитикам!M351</f>
        <v>41044480.090000004</v>
      </c>
      <c r="N11" s="9">
        <f>[1]Аналитикам!N351</f>
        <v>22373126.370000001</v>
      </c>
      <c r="O11" s="9">
        <f>[1]Аналитикам!O351</f>
        <v>22373126.370000001</v>
      </c>
      <c r="P11" s="18" t="s">
        <v>35</v>
      </c>
      <c r="Q11" s="22" t="s">
        <v>35</v>
      </c>
      <c r="R11" s="22" t="s">
        <v>35</v>
      </c>
      <c r="S11" s="22" t="s">
        <v>35</v>
      </c>
      <c r="T11" s="22" t="s">
        <v>35</v>
      </c>
      <c r="U11" s="22" t="s">
        <v>35</v>
      </c>
      <c r="V11" s="22" t="s">
        <v>35</v>
      </c>
      <c r="W11" s="22" t="s">
        <v>35</v>
      </c>
      <c r="X11" s="22" t="s">
        <v>35</v>
      </c>
      <c r="Y11" s="22" t="s">
        <v>35</v>
      </c>
      <c r="Z11" s="22" t="s">
        <v>35</v>
      </c>
      <c r="AX11" s="5"/>
      <c r="AY11" s="5"/>
      <c r="AZ11" s="5"/>
      <c r="BA11" s="5"/>
      <c r="BB11" s="5"/>
      <c r="BC11" s="5"/>
      <c r="BD11" s="5"/>
      <c r="BE11" s="5"/>
      <c r="BF11" s="5"/>
      <c r="BG11" s="5"/>
      <c r="BH11" s="5"/>
      <c r="BI11" s="5"/>
      <c r="BJ11" s="5"/>
      <c r="BK11" s="5"/>
      <c r="BL11" s="5"/>
      <c r="BM11" s="5"/>
      <c r="BN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ht="36.75" customHeight="1" x14ac:dyDescent="0.25">
      <c r="A12" s="27"/>
      <c r="B12" s="25"/>
      <c r="C12" s="22"/>
      <c r="D12" s="22"/>
      <c r="E12" s="18"/>
      <c r="F12" s="12" t="s">
        <v>36</v>
      </c>
      <c r="G12" s="9">
        <f>[1]Аналитикам!G352</f>
        <v>108396386.59999999</v>
      </c>
      <c r="H12" s="13">
        <f>[1]Аналитикам!H352</f>
        <v>10489705.119999999</v>
      </c>
      <c r="I12" s="13">
        <f>[1]Аналитикам!I352</f>
        <v>9229764.4800000004</v>
      </c>
      <c r="J12" s="13">
        <f>[1]Аналитикам!J352</f>
        <v>9770531.3699999992</v>
      </c>
      <c r="K12" s="13">
        <f>[1]Аналитикам!K352</f>
        <v>15111383.77</v>
      </c>
      <c r="L12" s="13">
        <f>[1]Аналитикам!L352</f>
        <v>21010414.879999999</v>
      </c>
      <c r="M12" s="13">
        <f>[1]Аналитикам!M352</f>
        <v>24473938.239999998</v>
      </c>
      <c r="N12" s="13">
        <f>[1]Аналитикам!N352</f>
        <v>9155324.3699999992</v>
      </c>
      <c r="O12" s="13">
        <f>[1]Аналитикам!O352</f>
        <v>9155324.3699999992</v>
      </c>
      <c r="P12" s="18"/>
      <c r="Q12" s="22"/>
      <c r="R12" s="22"/>
      <c r="S12" s="22"/>
      <c r="T12" s="22"/>
      <c r="U12" s="22"/>
      <c r="V12" s="22"/>
      <c r="W12" s="22"/>
      <c r="X12" s="22"/>
      <c r="Y12" s="22"/>
      <c r="Z12" s="22"/>
      <c r="AX12" s="5"/>
      <c r="AY12" s="5"/>
      <c r="AZ12" s="5"/>
      <c r="BA12" s="5"/>
      <c r="BB12" s="5"/>
      <c r="BC12" s="5"/>
      <c r="BD12" s="5"/>
      <c r="BE12" s="5"/>
      <c r="BF12" s="5"/>
      <c r="BG12" s="5"/>
      <c r="BH12" s="5"/>
      <c r="BI12" s="5"/>
      <c r="BJ12" s="5"/>
      <c r="BK12" s="5"/>
      <c r="BL12" s="5"/>
      <c r="BM12" s="5"/>
      <c r="BN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spans="1:258" ht="50.25" customHeight="1" x14ac:dyDescent="0.25">
      <c r="A13" s="27"/>
      <c r="B13" s="25"/>
      <c r="C13" s="22"/>
      <c r="D13" s="22"/>
      <c r="E13" s="18"/>
      <c r="F13" s="12" t="s">
        <v>37</v>
      </c>
      <c r="G13" s="9">
        <f>[1]Аналитикам!G353</f>
        <v>109156999.48999999</v>
      </c>
      <c r="H13" s="13">
        <f>[1]Аналитикам!H353</f>
        <v>14338228.550000001</v>
      </c>
      <c r="I13" s="13">
        <f>[1]Аналитикам!I353</f>
        <v>12583517.76</v>
      </c>
      <c r="J13" s="13">
        <f>[1]Аналитикам!J353</f>
        <v>11767524.18</v>
      </c>
      <c r="K13" s="13">
        <f>[1]Аналитикам!K353</f>
        <v>13881908</v>
      </c>
      <c r="L13" s="13">
        <f>[1]Аналитикам!L353</f>
        <v>13676944</v>
      </c>
      <c r="M13" s="13">
        <f>[1]Аналитикам!M353</f>
        <v>16473273</v>
      </c>
      <c r="N13" s="13">
        <f>[1]Аналитикам!N353</f>
        <v>13217802</v>
      </c>
      <c r="O13" s="13">
        <f>[1]Аналитикам!O353</f>
        <v>13217802</v>
      </c>
      <c r="P13" s="18"/>
      <c r="Q13" s="22"/>
      <c r="R13" s="22"/>
      <c r="S13" s="22"/>
      <c r="T13" s="22"/>
      <c r="U13" s="22"/>
      <c r="V13" s="22"/>
      <c r="W13" s="22"/>
      <c r="X13" s="22"/>
      <c r="Y13" s="22"/>
      <c r="Z13" s="22"/>
      <c r="AX13" s="5"/>
      <c r="AY13" s="5"/>
      <c r="AZ13" s="5"/>
      <c r="BA13" s="5"/>
      <c r="BB13" s="5"/>
      <c r="BC13" s="5"/>
      <c r="BD13" s="5"/>
      <c r="BE13" s="5"/>
      <c r="BF13" s="5"/>
      <c r="BG13" s="5"/>
      <c r="BH13" s="5"/>
      <c r="BI13" s="5"/>
      <c r="BJ13" s="5"/>
      <c r="BK13" s="5"/>
      <c r="BL13" s="5"/>
      <c r="BM13" s="5"/>
      <c r="BN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ht="32.25" customHeight="1" x14ac:dyDescent="0.25">
      <c r="A14" s="21"/>
      <c r="B14" s="26"/>
      <c r="C14" s="21"/>
      <c r="D14" s="21"/>
      <c r="E14" s="21"/>
      <c r="F14" s="12" t="s">
        <v>60</v>
      </c>
      <c r="G14" s="9">
        <f>[1]Аналитикам!G354</f>
        <v>97268.85</v>
      </c>
      <c r="H14" s="9">
        <f>[1]Аналитикам!H354</f>
        <v>0</v>
      </c>
      <c r="I14" s="9">
        <f>[1]Аналитикам!I354</f>
        <v>0</v>
      </c>
      <c r="J14" s="9">
        <f>[1]Аналитикам!J354</f>
        <v>0</v>
      </c>
      <c r="K14" s="9">
        <f>[1]Аналитикам!K354</f>
        <v>0</v>
      </c>
      <c r="L14" s="9">
        <f>[1]Аналитикам!L354</f>
        <v>0</v>
      </c>
      <c r="M14" s="9">
        <f>[1]Аналитикам!M354</f>
        <v>97268.85</v>
      </c>
      <c r="N14" s="9">
        <f>[1]Аналитикам!N354</f>
        <v>0</v>
      </c>
      <c r="O14" s="9">
        <f>[1]Аналитикам!O354</f>
        <v>0</v>
      </c>
      <c r="P14" s="21"/>
      <c r="Q14" s="21"/>
      <c r="R14" s="21"/>
      <c r="S14" s="21"/>
      <c r="T14" s="21"/>
      <c r="U14" s="21"/>
      <c r="V14" s="21"/>
      <c r="W14" s="21"/>
      <c r="X14" s="21"/>
      <c r="Y14" s="21"/>
      <c r="Z14" s="21"/>
      <c r="AX14" s="5"/>
      <c r="AY14" s="5"/>
      <c r="AZ14" s="5"/>
      <c r="BA14" s="5"/>
      <c r="BB14" s="5"/>
      <c r="BC14" s="5"/>
      <c r="BD14" s="5"/>
      <c r="BE14" s="5"/>
      <c r="BF14" s="5"/>
      <c r="BG14" s="5"/>
      <c r="BH14" s="5"/>
      <c r="BI14" s="5"/>
      <c r="BJ14" s="5"/>
      <c r="BK14" s="5"/>
      <c r="BL14" s="5"/>
      <c r="BM14" s="5"/>
      <c r="BN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row>
    <row r="15" spans="1:258" ht="33.75" customHeight="1" x14ac:dyDescent="0.25">
      <c r="A15" s="23" t="s">
        <v>61</v>
      </c>
      <c r="B15" s="24" t="s">
        <v>62</v>
      </c>
      <c r="C15" s="20">
        <v>2020</v>
      </c>
      <c r="D15" s="20">
        <v>2027</v>
      </c>
      <c r="E15" s="17" t="s">
        <v>39</v>
      </c>
      <c r="F15" s="12" t="s">
        <v>34</v>
      </c>
      <c r="G15" s="9">
        <f>[1]Аналитикам!G355</f>
        <v>217650654.94</v>
      </c>
      <c r="H15" s="9">
        <f>[1]Аналитикам!H355</f>
        <v>24827933.670000002</v>
      </c>
      <c r="I15" s="9">
        <f>[1]Аналитикам!I355</f>
        <v>21813282.239999998</v>
      </c>
      <c r="J15" s="9">
        <f>[1]Аналитикам!J355</f>
        <v>21538055.550000001</v>
      </c>
      <c r="K15" s="9">
        <f>[1]Аналитикам!K355</f>
        <v>28993291.77</v>
      </c>
      <c r="L15" s="9">
        <f>[1]Аналитикам!L355</f>
        <v>34687358.880000003</v>
      </c>
      <c r="M15" s="9">
        <f>[1]Аналитикам!M355</f>
        <v>41044480.090000004</v>
      </c>
      <c r="N15" s="9">
        <f>[1]Аналитикам!N355</f>
        <v>22373126.370000001</v>
      </c>
      <c r="O15" s="9">
        <f>[1]Аналитикам!O355</f>
        <v>22373126.370000001</v>
      </c>
      <c r="P15" s="18" t="s">
        <v>35</v>
      </c>
      <c r="Q15" s="22" t="s">
        <v>35</v>
      </c>
      <c r="R15" s="22" t="s">
        <v>35</v>
      </c>
      <c r="S15" s="22" t="s">
        <v>35</v>
      </c>
      <c r="T15" s="22" t="s">
        <v>35</v>
      </c>
      <c r="U15" s="22" t="s">
        <v>35</v>
      </c>
      <c r="V15" s="22" t="s">
        <v>35</v>
      </c>
      <c r="W15" s="22" t="s">
        <v>35</v>
      </c>
      <c r="X15" s="22" t="s">
        <v>35</v>
      </c>
      <c r="Y15" s="22" t="s">
        <v>35</v>
      </c>
      <c r="Z15" s="22" t="s">
        <v>35</v>
      </c>
      <c r="AX15" s="5"/>
      <c r="AY15" s="5"/>
      <c r="AZ15" s="5"/>
      <c r="BA15" s="5"/>
      <c r="BB15" s="5"/>
      <c r="BC15" s="5"/>
      <c r="BD15" s="5"/>
      <c r="BE15" s="5"/>
      <c r="BF15" s="5"/>
      <c r="BG15" s="5"/>
      <c r="BH15" s="5"/>
      <c r="BI15" s="5"/>
      <c r="BJ15" s="5"/>
      <c r="BK15" s="5"/>
      <c r="BL15" s="5"/>
      <c r="BM15" s="5"/>
      <c r="BN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row>
    <row r="16" spans="1:258" ht="36.75" customHeight="1" x14ac:dyDescent="0.25">
      <c r="A16" s="27"/>
      <c r="B16" s="25"/>
      <c r="C16" s="22"/>
      <c r="D16" s="22"/>
      <c r="E16" s="18"/>
      <c r="F16" s="12" t="s">
        <v>36</v>
      </c>
      <c r="G16" s="9">
        <f>[1]Аналитикам!G356</f>
        <v>108396386.59999999</v>
      </c>
      <c r="H16" s="13">
        <f>[1]Аналитикам!H356</f>
        <v>10489705.119999999</v>
      </c>
      <c r="I16" s="13">
        <f>[1]Аналитикам!I356</f>
        <v>9229764.4800000004</v>
      </c>
      <c r="J16" s="13">
        <f>[1]Аналитикам!J356</f>
        <v>9770531.3699999992</v>
      </c>
      <c r="K16" s="13">
        <f>[1]Аналитикам!K356</f>
        <v>15111383.77</v>
      </c>
      <c r="L16" s="13">
        <f>[1]Аналитикам!L356</f>
        <v>21010414.879999999</v>
      </c>
      <c r="M16" s="13">
        <f>[1]Аналитикам!M356</f>
        <v>24473938.239999998</v>
      </c>
      <c r="N16" s="13">
        <f>[1]Аналитикам!N356</f>
        <v>9155324.3699999992</v>
      </c>
      <c r="O16" s="13">
        <f>[1]Аналитикам!O356</f>
        <v>9155324.3699999992</v>
      </c>
      <c r="P16" s="18"/>
      <c r="Q16" s="22"/>
      <c r="R16" s="22"/>
      <c r="S16" s="22"/>
      <c r="T16" s="22"/>
      <c r="U16" s="22"/>
      <c r="V16" s="22"/>
      <c r="W16" s="22"/>
      <c r="X16" s="22"/>
      <c r="Y16" s="22"/>
      <c r="Z16" s="22"/>
      <c r="AX16" s="5"/>
      <c r="AY16" s="5"/>
      <c r="AZ16" s="5"/>
      <c r="BA16" s="5"/>
      <c r="BB16" s="5"/>
      <c r="BC16" s="5"/>
      <c r="BD16" s="5"/>
      <c r="BE16" s="5"/>
      <c r="BF16" s="5"/>
      <c r="BG16" s="5"/>
      <c r="BH16" s="5"/>
      <c r="BI16" s="5"/>
      <c r="BJ16" s="5"/>
      <c r="BK16" s="5"/>
      <c r="BL16" s="5"/>
      <c r="BM16" s="5"/>
      <c r="BN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row>
    <row r="17" spans="1:258" ht="51.75" customHeight="1" x14ac:dyDescent="0.25">
      <c r="A17" s="27"/>
      <c r="B17" s="25"/>
      <c r="C17" s="22"/>
      <c r="D17" s="22"/>
      <c r="E17" s="18"/>
      <c r="F17" s="12" t="s">
        <v>37</v>
      </c>
      <c r="G17" s="9">
        <f>[1]Аналитикам!G357</f>
        <v>109156999.48999999</v>
      </c>
      <c r="H17" s="13">
        <f>[1]Аналитикам!H357</f>
        <v>14338228.550000001</v>
      </c>
      <c r="I17" s="13">
        <f>[1]Аналитикам!I357</f>
        <v>12583517.76</v>
      </c>
      <c r="J17" s="13">
        <f>[1]Аналитикам!J357</f>
        <v>11767524.18</v>
      </c>
      <c r="K17" s="13">
        <f>[1]Аналитикам!K357</f>
        <v>13881908</v>
      </c>
      <c r="L17" s="13">
        <f>[1]Аналитикам!L357</f>
        <v>13676944</v>
      </c>
      <c r="M17" s="13">
        <f>[1]Аналитикам!M357</f>
        <v>16473273</v>
      </c>
      <c r="N17" s="13">
        <f>[1]Аналитикам!N357</f>
        <v>13217802</v>
      </c>
      <c r="O17" s="13">
        <f>[1]Аналитикам!O357</f>
        <v>13217802</v>
      </c>
      <c r="P17" s="18"/>
      <c r="Q17" s="22"/>
      <c r="R17" s="22"/>
      <c r="S17" s="22"/>
      <c r="T17" s="22"/>
      <c r="U17" s="22"/>
      <c r="V17" s="22"/>
      <c r="W17" s="22"/>
      <c r="X17" s="22"/>
      <c r="Y17" s="22"/>
      <c r="Z17" s="22"/>
      <c r="AX17" s="5"/>
      <c r="AY17" s="5"/>
      <c r="AZ17" s="5"/>
      <c r="BA17" s="5"/>
      <c r="BB17" s="5"/>
      <c r="BC17" s="5"/>
      <c r="BD17" s="5"/>
      <c r="BE17" s="5"/>
      <c r="BF17" s="5"/>
      <c r="BG17" s="5"/>
      <c r="BH17" s="5"/>
      <c r="BI17" s="5"/>
      <c r="BJ17" s="5"/>
      <c r="BK17" s="5"/>
      <c r="BL17" s="5"/>
      <c r="BM17" s="5"/>
      <c r="BN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row>
    <row r="18" spans="1:258" ht="35.25" customHeight="1" x14ac:dyDescent="0.25">
      <c r="A18" s="21"/>
      <c r="B18" s="26"/>
      <c r="C18" s="21"/>
      <c r="D18" s="21"/>
      <c r="E18" s="21"/>
      <c r="F18" s="12" t="s">
        <v>60</v>
      </c>
      <c r="G18" s="9">
        <f>[1]Аналитикам!G358</f>
        <v>97268.85</v>
      </c>
      <c r="H18" s="13">
        <f>[1]Аналитикам!H358</f>
        <v>0</v>
      </c>
      <c r="I18" s="13">
        <f>[1]Аналитикам!I358</f>
        <v>0</v>
      </c>
      <c r="J18" s="13">
        <f>[1]Аналитикам!J358</f>
        <v>0</v>
      </c>
      <c r="K18" s="13">
        <f>[1]Аналитикам!K358</f>
        <v>0</v>
      </c>
      <c r="L18" s="13">
        <f>[1]Аналитикам!L358</f>
        <v>0</v>
      </c>
      <c r="M18" s="13">
        <f>[1]Аналитикам!M358</f>
        <v>97268.85</v>
      </c>
      <c r="N18" s="13">
        <f>[1]Аналитикам!N358</f>
        <v>0</v>
      </c>
      <c r="O18" s="13">
        <f>[1]Аналитикам!O358</f>
        <v>0</v>
      </c>
      <c r="P18" s="21"/>
      <c r="Q18" s="21"/>
      <c r="R18" s="21"/>
      <c r="S18" s="21"/>
      <c r="T18" s="21"/>
      <c r="U18" s="21"/>
      <c r="V18" s="21"/>
      <c r="W18" s="21"/>
      <c r="X18" s="21"/>
      <c r="Y18" s="21"/>
      <c r="Z18" s="21"/>
      <c r="AX18" s="5"/>
      <c r="AY18" s="5"/>
      <c r="AZ18" s="5"/>
      <c r="BA18" s="5"/>
      <c r="BB18" s="5"/>
      <c r="BC18" s="5"/>
      <c r="BD18" s="5"/>
      <c r="BE18" s="5"/>
      <c r="BF18" s="5"/>
      <c r="BG18" s="5"/>
      <c r="BH18" s="5"/>
      <c r="BI18" s="5"/>
      <c r="BJ18" s="5"/>
      <c r="BK18" s="5"/>
      <c r="BL18" s="5"/>
      <c r="BM18" s="5"/>
      <c r="BN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row>
    <row r="19" spans="1:258" ht="36.75" customHeight="1" x14ac:dyDescent="0.25">
      <c r="A19" s="23" t="s">
        <v>63</v>
      </c>
      <c r="B19" s="24" t="s">
        <v>64</v>
      </c>
      <c r="C19" s="20">
        <v>2024</v>
      </c>
      <c r="D19" s="20">
        <v>2027</v>
      </c>
      <c r="E19" s="17" t="s">
        <v>39</v>
      </c>
      <c r="F19" s="12" t="s">
        <v>34</v>
      </c>
      <c r="G19" s="13">
        <f t="shared" ref="G19:G22" si="0">SUM(H19:O19)</f>
        <v>252291.07</v>
      </c>
      <c r="H19" s="9">
        <f>SUM(H20:H21)</f>
        <v>0</v>
      </c>
      <c r="I19" s="9">
        <f t="shared" ref="I19:O19" si="1">SUM(I20:I21)</f>
        <v>0</v>
      </c>
      <c r="J19" s="9">
        <f t="shared" si="1"/>
        <v>0</v>
      </c>
      <c r="K19" s="9">
        <f t="shared" si="1"/>
        <v>0</v>
      </c>
      <c r="L19" s="9">
        <f t="shared" si="1"/>
        <v>0</v>
      </c>
      <c r="M19" s="9">
        <f>SUM(M20:M22)</f>
        <v>252291.07</v>
      </c>
      <c r="N19" s="9">
        <f t="shared" si="1"/>
        <v>0</v>
      </c>
      <c r="O19" s="9">
        <f t="shared" si="1"/>
        <v>0</v>
      </c>
      <c r="P19" s="17" t="s">
        <v>65</v>
      </c>
      <c r="Q19" s="20" t="s">
        <v>52</v>
      </c>
      <c r="R19" s="20">
        <f>SUM(S19:Z21)</f>
        <v>1</v>
      </c>
      <c r="S19" s="20" t="s">
        <v>35</v>
      </c>
      <c r="T19" s="20" t="s">
        <v>35</v>
      </c>
      <c r="U19" s="20" t="s">
        <v>35</v>
      </c>
      <c r="V19" s="20" t="s">
        <v>35</v>
      </c>
      <c r="W19" s="20">
        <v>0</v>
      </c>
      <c r="X19" s="20">
        <v>1</v>
      </c>
      <c r="Y19" s="20">
        <v>0</v>
      </c>
      <c r="Z19" s="20">
        <v>0</v>
      </c>
      <c r="AX19" s="5"/>
      <c r="AY19" s="5"/>
      <c r="AZ19" s="5"/>
      <c r="BA19" s="5"/>
      <c r="BB19" s="5"/>
      <c r="BC19" s="5"/>
      <c r="BD19" s="5"/>
      <c r="BE19" s="5"/>
      <c r="BF19" s="5"/>
      <c r="BG19" s="5"/>
      <c r="BH19" s="5"/>
      <c r="BI19" s="5"/>
      <c r="BJ19" s="5"/>
      <c r="BK19" s="5"/>
      <c r="BL19" s="5"/>
      <c r="BM19" s="5"/>
      <c r="BN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row>
    <row r="20" spans="1:258" ht="38.25" customHeight="1" x14ac:dyDescent="0.25">
      <c r="A20" s="19"/>
      <c r="B20" s="25"/>
      <c r="C20" s="22"/>
      <c r="D20" s="22"/>
      <c r="E20" s="18"/>
      <c r="F20" s="12" t="s">
        <v>36</v>
      </c>
      <c r="G20" s="13">
        <f t="shared" si="0"/>
        <v>155022.22</v>
      </c>
      <c r="H20" s="9">
        <v>0</v>
      </c>
      <c r="I20" s="9">
        <v>0</v>
      </c>
      <c r="J20" s="9">
        <f>5000-5000</f>
        <v>0</v>
      </c>
      <c r="K20" s="9">
        <v>0</v>
      </c>
      <c r="L20" s="9">
        <f>200000-8080.81-191919.19</f>
        <v>0</v>
      </c>
      <c r="M20" s="9">
        <v>155022.22</v>
      </c>
      <c r="N20" s="9">
        <v>0</v>
      </c>
      <c r="O20" s="9">
        <v>0</v>
      </c>
      <c r="P20" s="18"/>
      <c r="Q20" s="19"/>
      <c r="R20" s="22"/>
      <c r="S20" s="22"/>
      <c r="T20" s="22"/>
      <c r="U20" s="22"/>
      <c r="V20" s="22"/>
      <c r="W20" s="22"/>
      <c r="X20" s="22"/>
      <c r="Y20" s="22"/>
      <c r="Z20" s="22"/>
      <c r="AX20" s="5"/>
      <c r="AY20" s="5"/>
      <c r="AZ20" s="5"/>
      <c r="BA20" s="5"/>
      <c r="BB20" s="5"/>
      <c r="BC20" s="5"/>
      <c r="BD20" s="5"/>
      <c r="BE20" s="5"/>
      <c r="BF20" s="5"/>
      <c r="BG20" s="5"/>
      <c r="BH20" s="5"/>
      <c r="BI20" s="5"/>
      <c r="BJ20" s="5"/>
      <c r="BK20" s="5"/>
      <c r="BL20" s="5"/>
      <c r="BM20" s="5"/>
      <c r="BN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row>
    <row r="21" spans="1:258" ht="54.75" customHeight="1" x14ac:dyDescent="0.25">
      <c r="A21" s="19"/>
      <c r="B21" s="25"/>
      <c r="C21" s="22"/>
      <c r="D21" s="22"/>
      <c r="E21" s="18"/>
      <c r="F21" s="15" t="s">
        <v>37</v>
      </c>
      <c r="G21" s="13">
        <f t="shared" si="0"/>
        <v>0</v>
      </c>
      <c r="H21" s="9">
        <v>0</v>
      </c>
      <c r="I21" s="9">
        <v>0</v>
      </c>
      <c r="J21" s="9">
        <v>0</v>
      </c>
      <c r="K21" s="9">
        <v>0</v>
      </c>
      <c r="L21" s="9">
        <v>0</v>
      </c>
      <c r="M21" s="9">
        <v>0</v>
      </c>
      <c r="N21" s="9">
        <v>0</v>
      </c>
      <c r="O21" s="9">
        <v>0</v>
      </c>
      <c r="P21" s="18"/>
      <c r="Q21" s="19"/>
      <c r="R21" s="22"/>
      <c r="S21" s="22"/>
      <c r="T21" s="22"/>
      <c r="U21" s="22"/>
      <c r="V21" s="22"/>
      <c r="W21" s="22"/>
      <c r="X21" s="22"/>
      <c r="Y21" s="22"/>
      <c r="Z21" s="22"/>
      <c r="AX21" s="5"/>
      <c r="AY21" s="5"/>
      <c r="AZ21" s="5"/>
      <c r="BA21" s="5"/>
      <c r="BB21" s="5"/>
      <c r="BC21" s="5"/>
      <c r="BD21" s="5"/>
      <c r="BE21" s="5"/>
      <c r="BF21" s="5"/>
      <c r="BG21" s="5"/>
      <c r="BH21" s="5"/>
      <c r="BI21" s="5"/>
      <c r="BJ21" s="5"/>
      <c r="BK21" s="5"/>
      <c r="BL21" s="5"/>
      <c r="BM21" s="5"/>
      <c r="BN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row>
    <row r="22" spans="1:258" ht="30.75" customHeight="1" x14ac:dyDescent="0.25">
      <c r="A22" s="21"/>
      <c r="B22" s="26"/>
      <c r="C22" s="21"/>
      <c r="D22" s="21"/>
      <c r="E22" s="21"/>
      <c r="F22" s="15" t="s">
        <v>60</v>
      </c>
      <c r="G22" s="9">
        <f t="shared" si="0"/>
        <v>97268.85</v>
      </c>
      <c r="H22" s="9">
        <v>0</v>
      </c>
      <c r="I22" s="9">
        <v>0</v>
      </c>
      <c r="J22" s="9">
        <v>0</v>
      </c>
      <c r="K22" s="9">
        <v>0</v>
      </c>
      <c r="L22" s="9">
        <v>0</v>
      </c>
      <c r="M22" s="9">
        <v>97268.85</v>
      </c>
      <c r="N22" s="9">
        <v>0</v>
      </c>
      <c r="O22" s="9">
        <v>0</v>
      </c>
      <c r="P22" s="19"/>
      <c r="Q22" s="21"/>
      <c r="R22" s="21"/>
      <c r="S22" s="21"/>
      <c r="T22" s="21"/>
      <c r="U22" s="21"/>
      <c r="V22" s="21"/>
      <c r="W22" s="21"/>
      <c r="X22" s="21"/>
      <c r="Y22" s="21"/>
      <c r="Z22" s="21"/>
      <c r="AX22" s="5"/>
      <c r="AY22" s="5"/>
      <c r="AZ22" s="5"/>
      <c r="BA22" s="5"/>
      <c r="BB22" s="5"/>
      <c r="BC22" s="5"/>
      <c r="BD22" s="5"/>
      <c r="BE22" s="5"/>
      <c r="BF22" s="5"/>
      <c r="BG22" s="5"/>
      <c r="BH22" s="5"/>
      <c r="BI22" s="5"/>
      <c r="BJ22" s="5"/>
      <c r="BK22" s="5"/>
      <c r="BL22" s="5"/>
      <c r="BM22" s="5"/>
      <c r="BN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row>
    <row r="23" spans="1:258" ht="35.25" customHeight="1" x14ac:dyDescent="0.25">
      <c r="A23" s="45" t="s">
        <v>44</v>
      </c>
      <c r="B23" s="39" t="s">
        <v>45</v>
      </c>
      <c r="C23" s="45" t="s">
        <v>46</v>
      </c>
      <c r="D23" s="45">
        <v>2027</v>
      </c>
      <c r="E23" s="17" t="s">
        <v>39</v>
      </c>
      <c r="F23" s="12" t="s">
        <v>34</v>
      </c>
      <c r="G23" s="16">
        <f t="shared" ref="G23:G28" si="2">SUM(H23:O23)</f>
        <v>94729317.599999994</v>
      </c>
      <c r="H23" s="13">
        <f>SUM(H24:H25)</f>
        <v>0</v>
      </c>
      <c r="I23" s="13">
        <f t="shared" ref="I23:K23" si="3">SUM(I24:I25)</f>
        <v>0</v>
      </c>
      <c r="J23" s="13">
        <f t="shared" si="3"/>
        <v>0</v>
      </c>
      <c r="K23" s="14">
        <f t="shared" si="3"/>
        <v>0</v>
      </c>
      <c r="L23" s="14">
        <f>SUM(L24:L25)</f>
        <v>0</v>
      </c>
      <c r="M23" s="14">
        <f t="shared" ref="M23:O23" si="4">SUM(M24:M25)</f>
        <v>31518333.420000002</v>
      </c>
      <c r="N23" s="13">
        <f t="shared" si="4"/>
        <v>31572633.859999999</v>
      </c>
      <c r="O23" s="13">
        <f t="shared" si="4"/>
        <v>31638350.32</v>
      </c>
      <c r="P23" s="17" t="s">
        <v>35</v>
      </c>
      <c r="Q23" s="17" t="s">
        <v>35</v>
      </c>
      <c r="R23" s="17" t="s">
        <v>35</v>
      </c>
      <c r="S23" s="17" t="s">
        <v>35</v>
      </c>
      <c r="T23" s="17" t="s">
        <v>35</v>
      </c>
      <c r="U23" s="17" t="s">
        <v>35</v>
      </c>
      <c r="V23" s="17" t="s">
        <v>35</v>
      </c>
      <c r="W23" s="17" t="s">
        <v>35</v>
      </c>
      <c r="X23" s="17" t="s">
        <v>35</v>
      </c>
      <c r="Y23" s="17" t="s">
        <v>35</v>
      </c>
      <c r="Z23" s="17" t="s">
        <v>35</v>
      </c>
      <c r="AX23" s="5"/>
      <c r="AY23" s="5"/>
      <c r="AZ23" s="5"/>
      <c r="BA23" s="5"/>
      <c r="BB23" s="5"/>
      <c r="BC23" s="5"/>
      <c r="BD23" s="5"/>
      <c r="BE23" s="5"/>
      <c r="BF23" s="5"/>
      <c r="BG23" s="5"/>
      <c r="BH23" s="5"/>
      <c r="BI23" s="5"/>
      <c r="BJ23" s="5"/>
      <c r="BK23" s="5"/>
      <c r="BL23" s="5"/>
      <c r="BM23" s="5"/>
      <c r="BN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row>
    <row r="24" spans="1:258" ht="30.75" customHeight="1" x14ac:dyDescent="0.25">
      <c r="A24" s="46"/>
      <c r="B24" s="40"/>
      <c r="C24" s="46"/>
      <c r="D24" s="46"/>
      <c r="E24" s="18"/>
      <c r="F24" s="12" t="s">
        <v>36</v>
      </c>
      <c r="G24" s="16">
        <f t="shared" si="2"/>
        <v>109104.63</v>
      </c>
      <c r="H24" s="13">
        <f>H27</f>
        <v>0</v>
      </c>
      <c r="I24" s="13">
        <f t="shared" ref="I24:O25" si="5">I27</f>
        <v>0</v>
      </c>
      <c r="J24" s="13">
        <f t="shared" si="5"/>
        <v>0</v>
      </c>
      <c r="K24" s="14">
        <f t="shared" si="5"/>
        <v>0</v>
      </c>
      <c r="L24" s="14">
        <f t="shared" si="5"/>
        <v>0</v>
      </c>
      <c r="M24" s="14">
        <f t="shared" si="5"/>
        <v>35787.15</v>
      </c>
      <c r="N24" s="13">
        <f t="shared" si="5"/>
        <v>36330.160000000003</v>
      </c>
      <c r="O24" s="13">
        <f t="shared" si="5"/>
        <v>36987.32</v>
      </c>
      <c r="P24" s="19"/>
      <c r="Q24" s="19"/>
      <c r="R24" s="19"/>
      <c r="S24" s="19"/>
      <c r="T24" s="19"/>
      <c r="U24" s="19"/>
      <c r="V24" s="19"/>
      <c r="W24" s="19"/>
      <c r="X24" s="19"/>
      <c r="Y24" s="19"/>
      <c r="Z24" s="19"/>
      <c r="AX24" s="5"/>
      <c r="AY24" s="5"/>
      <c r="AZ24" s="5"/>
      <c r="BA24" s="5"/>
      <c r="BB24" s="5"/>
      <c r="BC24" s="5"/>
      <c r="BD24" s="5"/>
      <c r="BE24" s="5"/>
      <c r="BF24" s="5"/>
      <c r="BG24" s="5"/>
      <c r="BH24" s="5"/>
      <c r="BI24" s="5"/>
      <c r="BJ24" s="5"/>
      <c r="BK24" s="5"/>
      <c r="BL24" s="5"/>
      <c r="BM24" s="5"/>
      <c r="BN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row>
    <row r="25" spans="1:258" ht="48.75" customHeight="1" x14ac:dyDescent="0.25">
      <c r="A25" s="47"/>
      <c r="B25" s="41"/>
      <c r="C25" s="47"/>
      <c r="D25" s="47"/>
      <c r="E25" s="51"/>
      <c r="F25" s="12" t="s">
        <v>37</v>
      </c>
      <c r="G25" s="16">
        <f t="shared" si="2"/>
        <v>94620212.969999999</v>
      </c>
      <c r="H25" s="13">
        <f>H28</f>
        <v>0</v>
      </c>
      <c r="I25" s="13">
        <f t="shared" si="5"/>
        <v>0</v>
      </c>
      <c r="J25" s="13">
        <f t="shared" si="5"/>
        <v>0</v>
      </c>
      <c r="K25" s="14">
        <f t="shared" si="5"/>
        <v>0</v>
      </c>
      <c r="L25" s="14">
        <f t="shared" si="5"/>
        <v>0</v>
      </c>
      <c r="M25" s="14">
        <f t="shared" si="5"/>
        <v>31482546.27</v>
      </c>
      <c r="N25" s="13">
        <f t="shared" si="5"/>
        <v>31536303.699999999</v>
      </c>
      <c r="O25" s="13">
        <f t="shared" si="5"/>
        <v>31601363</v>
      </c>
      <c r="P25" s="21"/>
      <c r="Q25" s="21"/>
      <c r="R25" s="21"/>
      <c r="S25" s="21"/>
      <c r="T25" s="21"/>
      <c r="U25" s="21"/>
      <c r="V25" s="21"/>
      <c r="W25" s="21"/>
      <c r="X25" s="21"/>
      <c r="Y25" s="21"/>
      <c r="Z25" s="21"/>
      <c r="AX25" s="5"/>
      <c r="AY25" s="5"/>
      <c r="AZ25" s="5"/>
      <c r="BA25" s="5"/>
      <c r="BB25" s="5"/>
      <c r="BC25" s="5"/>
      <c r="BD25" s="5"/>
      <c r="BE25" s="5"/>
      <c r="BF25" s="5"/>
      <c r="BG25" s="5"/>
      <c r="BH25" s="5"/>
      <c r="BI25" s="5"/>
      <c r="BJ25" s="5"/>
      <c r="BK25" s="5"/>
      <c r="BL25" s="5"/>
      <c r="BM25" s="5"/>
      <c r="BN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row>
    <row r="26" spans="1:258" ht="35.25" customHeight="1" x14ac:dyDescent="0.25">
      <c r="A26" s="45" t="s">
        <v>47</v>
      </c>
      <c r="B26" s="48" t="s">
        <v>48</v>
      </c>
      <c r="C26" s="45" t="s">
        <v>46</v>
      </c>
      <c r="D26" s="45">
        <v>2027</v>
      </c>
      <c r="E26" s="17" t="s">
        <v>39</v>
      </c>
      <c r="F26" s="12" t="s">
        <v>34</v>
      </c>
      <c r="G26" s="16">
        <f t="shared" si="2"/>
        <v>94729317.599999994</v>
      </c>
      <c r="H26" s="13">
        <f>SUM(H27:H28)</f>
        <v>0</v>
      </c>
      <c r="I26" s="13">
        <f t="shared" ref="I26:O26" si="6">SUM(I27:I28)</f>
        <v>0</v>
      </c>
      <c r="J26" s="13">
        <f t="shared" si="6"/>
        <v>0</v>
      </c>
      <c r="K26" s="14">
        <f t="shared" si="6"/>
        <v>0</v>
      </c>
      <c r="L26" s="14">
        <f t="shared" si="6"/>
        <v>0</v>
      </c>
      <c r="M26" s="14">
        <f>SUM(M27:M28)</f>
        <v>31518333.420000002</v>
      </c>
      <c r="N26" s="13">
        <f t="shared" si="6"/>
        <v>31572633.859999999</v>
      </c>
      <c r="O26" s="13">
        <f t="shared" si="6"/>
        <v>31638350.32</v>
      </c>
      <c r="P26" s="17" t="s">
        <v>35</v>
      </c>
      <c r="Q26" s="17" t="s">
        <v>35</v>
      </c>
      <c r="R26" s="17" t="s">
        <v>35</v>
      </c>
      <c r="S26" s="17" t="s">
        <v>35</v>
      </c>
      <c r="T26" s="17" t="s">
        <v>35</v>
      </c>
      <c r="U26" s="17" t="s">
        <v>35</v>
      </c>
      <c r="V26" s="17" t="s">
        <v>35</v>
      </c>
      <c r="W26" s="17" t="s">
        <v>35</v>
      </c>
      <c r="X26" s="17" t="s">
        <v>35</v>
      </c>
      <c r="Y26" s="17" t="s">
        <v>35</v>
      </c>
      <c r="Z26" s="17" t="s">
        <v>35</v>
      </c>
      <c r="AX26" s="5"/>
      <c r="AY26" s="5"/>
      <c r="AZ26" s="5"/>
      <c r="BA26" s="5"/>
      <c r="BB26" s="5"/>
      <c r="BC26" s="5"/>
      <c r="BD26" s="5"/>
      <c r="BE26" s="5"/>
      <c r="BF26" s="5"/>
      <c r="BG26" s="5"/>
      <c r="BH26" s="5"/>
      <c r="BI26" s="5"/>
      <c r="BJ26" s="5"/>
      <c r="BK26" s="5"/>
      <c r="BL26" s="5"/>
      <c r="BM26" s="5"/>
      <c r="BN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row>
    <row r="27" spans="1:258" ht="33.75" customHeight="1" x14ac:dyDescent="0.25">
      <c r="A27" s="46"/>
      <c r="B27" s="49"/>
      <c r="C27" s="46"/>
      <c r="D27" s="46"/>
      <c r="E27" s="18"/>
      <c r="F27" s="12" t="s">
        <v>36</v>
      </c>
      <c r="G27" s="16">
        <f t="shared" si="2"/>
        <v>109104.63</v>
      </c>
      <c r="H27" s="13">
        <f t="shared" ref="H27:L28" si="7">H36</f>
        <v>0</v>
      </c>
      <c r="I27" s="13">
        <f t="shared" si="7"/>
        <v>0</v>
      </c>
      <c r="J27" s="13">
        <f t="shared" si="7"/>
        <v>0</v>
      </c>
      <c r="K27" s="14">
        <f t="shared" si="7"/>
        <v>0</v>
      </c>
      <c r="L27" s="14">
        <f t="shared" si="7"/>
        <v>0</v>
      </c>
      <c r="M27" s="14">
        <f>SUM(M30)</f>
        <v>35787.15</v>
      </c>
      <c r="N27" s="14">
        <f>SUM(N30)</f>
        <v>36330.160000000003</v>
      </c>
      <c r="O27" s="14">
        <f>SUM(O30)</f>
        <v>36987.32</v>
      </c>
      <c r="P27" s="19"/>
      <c r="Q27" s="19"/>
      <c r="R27" s="19"/>
      <c r="S27" s="19"/>
      <c r="T27" s="19"/>
      <c r="U27" s="19"/>
      <c r="V27" s="19"/>
      <c r="W27" s="19"/>
      <c r="X27" s="19"/>
      <c r="Y27" s="19"/>
      <c r="Z27" s="19"/>
      <c r="AX27" s="5"/>
      <c r="AY27" s="5"/>
      <c r="AZ27" s="5"/>
      <c r="BA27" s="5"/>
      <c r="BB27" s="5"/>
      <c r="BC27" s="5"/>
      <c r="BD27" s="5"/>
      <c r="BE27" s="5"/>
      <c r="BF27" s="5"/>
      <c r="BG27" s="5"/>
      <c r="BH27" s="5"/>
      <c r="BI27" s="5"/>
      <c r="BJ27" s="5"/>
      <c r="BK27" s="5"/>
      <c r="BL27" s="5"/>
      <c r="BM27" s="5"/>
      <c r="BN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row>
    <row r="28" spans="1:258" ht="53.25" customHeight="1" x14ac:dyDescent="0.25">
      <c r="A28" s="47"/>
      <c r="B28" s="50"/>
      <c r="C28" s="47"/>
      <c r="D28" s="47"/>
      <c r="E28" s="51"/>
      <c r="F28" s="12" t="s">
        <v>37</v>
      </c>
      <c r="G28" s="16">
        <f t="shared" si="2"/>
        <v>94620212.969999999</v>
      </c>
      <c r="H28" s="13">
        <f>H37</f>
        <v>0</v>
      </c>
      <c r="I28" s="13">
        <f t="shared" si="7"/>
        <v>0</v>
      </c>
      <c r="J28" s="13">
        <f t="shared" si="7"/>
        <v>0</v>
      </c>
      <c r="K28" s="14">
        <f t="shared" si="7"/>
        <v>0</v>
      </c>
      <c r="L28" s="14">
        <f t="shared" si="7"/>
        <v>0</v>
      </c>
      <c r="M28" s="14">
        <f>SUM(M31,M34,M37)</f>
        <v>31482546.27</v>
      </c>
      <c r="N28" s="14">
        <f>SUM(N31,N34,N37)</f>
        <v>31536303.699999999</v>
      </c>
      <c r="O28" s="14">
        <f>SUM(O31,O34,O37)</f>
        <v>31601363</v>
      </c>
      <c r="P28" s="21"/>
      <c r="Q28" s="21"/>
      <c r="R28" s="21"/>
      <c r="S28" s="21"/>
      <c r="T28" s="21"/>
      <c r="U28" s="21"/>
      <c r="V28" s="21"/>
      <c r="W28" s="21"/>
      <c r="X28" s="21"/>
      <c r="Y28" s="21"/>
      <c r="Z28" s="21"/>
      <c r="AX28" s="5"/>
      <c r="AY28" s="5"/>
      <c r="AZ28" s="5"/>
      <c r="BA28" s="5"/>
      <c r="BB28" s="5"/>
      <c r="BC28" s="5"/>
      <c r="BD28" s="5"/>
      <c r="BE28" s="5"/>
      <c r="BF28" s="5"/>
      <c r="BG28" s="5"/>
      <c r="BH28" s="5"/>
      <c r="BI28" s="5"/>
      <c r="BJ28" s="5"/>
      <c r="BK28" s="5"/>
      <c r="BL28" s="5"/>
      <c r="BM28" s="5"/>
      <c r="BN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row>
    <row r="29" spans="1:258" ht="39.75" customHeight="1" x14ac:dyDescent="0.25">
      <c r="A29" s="63" t="s">
        <v>49</v>
      </c>
      <c r="B29" s="64" t="s">
        <v>50</v>
      </c>
      <c r="C29" s="65" t="s">
        <v>46</v>
      </c>
      <c r="D29" s="65">
        <v>2027</v>
      </c>
      <c r="E29" s="34" t="s">
        <v>39</v>
      </c>
      <c r="F29" s="12" t="s">
        <v>34</v>
      </c>
      <c r="G29" s="13">
        <f t="shared" ref="G29:G31" si="8">SUM(H29:O29)</f>
        <v>10910463.6</v>
      </c>
      <c r="H29" s="13">
        <f t="shared" ref="H29:N29" si="9">SUM(H30:H31)</f>
        <v>0</v>
      </c>
      <c r="I29" s="13">
        <f t="shared" si="9"/>
        <v>0</v>
      </c>
      <c r="J29" s="13">
        <f t="shared" si="9"/>
        <v>0</v>
      </c>
      <c r="K29" s="14">
        <f t="shared" si="9"/>
        <v>0</v>
      </c>
      <c r="L29" s="14">
        <f t="shared" si="9"/>
        <v>0</v>
      </c>
      <c r="M29" s="14">
        <f t="shared" si="9"/>
        <v>3578715.42</v>
      </c>
      <c r="N29" s="13">
        <f t="shared" si="9"/>
        <v>3633015.86</v>
      </c>
      <c r="O29" s="13">
        <f>SUM(O30:O31)</f>
        <v>3698732.32</v>
      </c>
      <c r="P29" s="34" t="s">
        <v>51</v>
      </c>
      <c r="Q29" s="33" t="s">
        <v>52</v>
      </c>
      <c r="R29" s="33" t="s">
        <v>35</v>
      </c>
      <c r="S29" s="33" t="s">
        <v>35</v>
      </c>
      <c r="T29" s="33" t="s">
        <v>35</v>
      </c>
      <c r="U29" s="33" t="s">
        <v>35</v>
      </c>
      <c r="V29" s="33">
        <v>13</v>
      </c>
      <c r="W29" s="33">
        <v>13</v>
      </c>
      <c r="X29" s="33">
        <v>13</v>
      </c>
      <c r="Y29" s="33" t="s">
        <v>35</v>
      </c>
      <c r="Z29" s="33" t="s">
        <v>35</v>
      </c>
      <c r="AX29" s="5"/>
      <c r="AY29" s="5"/>
      <c r="AZ29" s="5"/>
      <c r="BA29" s="5"/>
      <c r="BB29" s="5"/>
      <c r="BC29" s="5"/>
      <c r="BD29" s="5"/>
      <c r="BE29" s="5"/>
      <c r="BF29" s="5"/>
      <c r="BG29" s="5"/>
      <c r="BH29" s="5"/>
      <c r="BI29" s="5"/>
      <c r="BJ29" s="5"/>
      <c r="BK29" s="5"/>
      <c r="BL29" s="5"/>
      <c r="BM29" s="5"/>
      <c r="BN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pans="1:258" ht="71.25" customHeight="1" x14ac:dyDescent="0.25">
      <c r="A30" s="63"/>
      <c r="B30" s="64"/>
      <c r="C30" s="65"/>
      <c r="D30" s="65"/>
      <c r="E30" s="34"/>
      <c r="F30" s="12" t="s">
        <v>36</v>
      </c>
      <c r="G30" s="13">
        <f t="shared" si="8"/>
        <v>109104.63</v>
      </c>
      <c r="H30" s="13">
        <v>0</v>
      </c>
      <c r="I30" s="13">
        <v>0</v>
      </c>
      <c r="J30" s="13">
        <v>0</v>
      </c>
      <c r="K30" s="14">
        <v>0</v>
      </c>
      <c r="L30" s="14">
        <v>0</v>
      </c>
      <c r="M30" s="14">
        <v>35787.15</v>
      </c>
      <c r="N30" s="14">
        <v>36330.160000000003</v>
      </c>
      <c r="O30" s="13">
        <v>36987.32</v>
      </c>
      <c r="P30" s="29"/>
      <c r="Q30" s="29"/>
      <c r="R30" s="29"/>
      <c r="S30" s="29"/>
      <c r="T30" s="29"/>
      <c r="U30" s="29"/>
      <c r="V30" s="29"/>
      <c r="W30" s="29"/>
      <c r="X30" s="29"/>
      <c r="Y30" s="29"/>
      <c r="Z30" s="29"/>
      <c r="AX30" s="5"/>
      <c r="AY30" s="5"/>
      <c r="AZ30" s="5"/>
      <c r="BA30" s="5"/>
      <c r="BB30" s="5"/>
      <c r="BC30" s="5"/>
      <c r="BD30" s="5"/>
      <c r="BE30" s="5"/>
      <c r="BF30" s="5"/>
      <c r="BG30" s="5"/>
      <c r="BH30" s="5"/>
      <c r="BI30" s="5"/>
      <c r="BJ30" s="5"/>
      <c r="BK30" s="5"/>
      <c r="BL30" s="5"/>
      <c r="BM30" s="5"/>
      <c r="BN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row>
    <row r="31" spans="1:258" ht="75.75" customHeight="1" x14ac:dyDescent="0.25">
      <c r="A31" s="63"/>
      <c r="B31" s="64"/>
      <c r="C31" s="65"/>
      <c r="D31" s="65"/>
      <c r="E31" s="34"/>
      <c r="F31" s="12" t="s">
        <v>37</v>
      </c>
      <c r="G31" s="13">
        <f t="shared" si="8"/>
        <v>10801358.970000001</v>
      </c>
      <c r="H31" s="13">
        <v>0</v>
      </c>
      <c r="I31" s="13">
        <v>0</v>
      </c>
      <c r="J31" s="13">
        <v>0</v>
      </c>
      <c r="K31" s="14">
        <v>0</v>
      </c>
      <c r="L31" s="14">
        <v>0</v>
      </c>
      <c r="M31" s="14">
        <v>3542928.27</v>
      </c>
      <c r="N31" s="13">
        <v>3596685.7</v>
      </c>
      <c r="O31" s="13">
        <v>3661745</v>
      </c>
      <c r="P31" s="29"/>
      <c r="Q31" s="29"/>
      <c r="R31" s="29"/>
      <c r="S31" s="29"/>
      <c r="T31" s="29"/>
      <c r="U31" s="29"/>
      <c r="V31" s="29"/>
      <c r="W31" s="29"/>
      <c r="X31" s="29"/>
      <c r="Y31" s="29"/>
      <c r="Z31" s="29"/>
      <c r="AX31" s="5"/>
      <c r="AY31" s="5"/>
      <c r="AZ31" s="5"/>
      <c r="BA31" s="5"/>
      <c r="BB31" s="5"/>
      <c r="BC31" s="5"/>
      <c r="BD31" s="5"/>
      <c r="BE31" s="5"/>
      <c r="BF31" s="5"/>
      <c r="BG31" s="5"/>
      <c r="BH31" s="5"/>
      <c r="BI31" s="5"/>
      <c r="BJ31" s="5"/>
      <c r="BK31" s="5"/>
      <c r="BL31" s="5"/>
      <c r="BM31" s="5"/>
      <c r="BN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row>
    <row r="32" spans="1:258" ht="115.5" x14ac:dyDescent="0.25">
      <c r="A32" s="23" t="s">
        <v>53</v>
      </c>
      <c r="B32" s="39" t="s">
        <v>54</v>
      </c>
      <c r="C32" s="23" t="s">
        <v>40</v>
      </c>
      <c r="D32" s="23" t="s">
        <v>41</v>
      </c>
      <c r="E32" s="42" t="s">
        <v>39</v>
      </c>
      <c r="F32" s="12" t="s">
        <v>34</v>
      </c>
      <c r="G32" s="9">
        <f>SUM(H32:O32)</f>
        <v>80315172</v>
      </c>
      <c r="H32" s="9">
        <f t="shared" ref="H32:N32" si="10">SUM(H33:H34)</f>
        <v>0</v>
      </c>
      <c r="I32" s="9">
        <f t="shared" si="10"/>
        <v>0</v>
      </c>
      <c r="J32" s="9">
        <f t="shared" si="10"/>
        <v>0</v>
      </c>
      <c r="K32" s="10">
        <f t="shared" si="10"/>
        <v>0</v>
      </c>
      <c r="L32" s="10">
        <f t="shared" si="10"/>
        <v>0</v>
      </c>
      <c r="M32" s="10">
        <f t="shared" si="10"/>
        <v>26771724</v>
      </c>
      <c r="N32" s="9">
        <f t="shared" si="10"/>
        <v>26771724</v>
      </c>
      <c r="O32" s="9">
        <f>SUM(O33:O34)</f>
        <v>26771724</v>
      </c>
      <c r="P32" s="11" t="s">
        <v>42</v>
      </c>
      <c r="Q32" s="11" t="s">
        <v>38</v>
      </c>
      <c r="R32" s="11">
        <v>100</v>
      </c>
      <c r="S32" s="11">
        <v>100</v>
      </c>
      <c r="T32" s="11">
        <v>100</v>
      </c>
      <c r="U32" s="11">
        <v>100</v>
      </c>
      <c r="V32" s="11">
        <v>100</v>
      </c>
      <c r="W32" s="11">
        <v>100</v>
      </c>
      <c r="X32" s="11">
        <v>100</v>
      </c>
      <c r="Y32" s="11">
        <v>100</v>
      </c>
      <c r="Z32" s="11">
        <v>100</v>
      </c>
    </row>
    <row r="33" spans="1:26" ht="66" x14ac:dyDescent="0.25">
      <c r="A33" s="27"/>
      <c r="B33" s="40"/>
      <c r="C33" s="27"/>
      <c r="D33" s="27"/>
      <c r="E33" s="43"/>
      <c r="F33" s="12" t="s">
        <v>36</v>
      </c>
      <c r="G33" s="9">
        <f t="shared" ref="G33:G34" si="11">SUM(H33:O33)</f>
        <v>0</v>
      </c>
      <c r="H33" s="9">
        <v>0</v>
      </c>
      <c r="I33" s="9">
        <v>0</v>
      </c>
      <c r="J33" s="9">
        <v>0</v>
      </c>
      <c r="K33" s="10">
        <v>0</v>
      </c>
      <c r="L33" s="10">
        <v>0</v>
      </c>
      <c r="M33" s="10">
        <v>0</v>
      </c>
      <c r="N33" s="9">
        <v>0</v>
      </c>
      <c r="O33" s="9">
        <v>0</v>
      </c>
      <c r="P33" s="30" t="s">
        <v>43</v>
      </c>
      <c r="Q33" s="30" t="s">
        <v>38</v>
      </c>
      <c r="R33" s="30" t="s">
        <v>35</v>
      </c>
      <c r="S33" s="30" t="s">
        <v>35</v>
      </c>
      <c r="T33" s="30" t="s">
        <v>35</v>
      </c>
      <c r="U33" s="30" t="s">
        <v>35</v>
      </c>
      <c r="V33" s="30" t="s">
        <v>35</v>
      </c>
      <c r="W33" s="30" t="s">
        <v>35</v>
      </c>
      <c r="X33" s="30">
        <v>100</v>
      </c>
      <c r="Y33" s="30">
        <v>100</v>
      </c>
      <c r="Z33" s="30">
        <v>100</v>
      </c>
    </row>
    <row r="34" spans="1:26" ht="49.5" x14ac:dyDescent="0.25">
      <c r="A34" s="38"/>
      <c r="B34" s="41"/>
      <c r="C34" s="38"/>
      <c r="D34" s="38"/>
      <c r="E34" s="44"/>
      <c r="F34" s="12" t="s">
        <v>37</v>
      </c>
      <c r="G34" s="9">
        <f t="shared" si="11"/>
        <v>80315172</v>
      </c>
      <c r="H34" s="9">
        <v>0</v>
      </c>
      <c r="I34" s="9">
        <v>0</v>
      </c>
      <c r="J34" s="9">
        <v>0</v>
      </c>
      <c r="K34" s="10">
        <v>0</v>
      </c>
      <c r="L34" s="10">
        <v>0</v>
      </c>
      <c r="M34" s="10">
        <v>26771724</v>
      </c>
      <c r="N34" s="9">
        <v>26771724</v>
      </c>
      <c r="O34" s="9">
        <v>26771724</v>
      </c>
      <c r="P34" s="21"/>
      <c r="Q34" s="21"/>
      <c r="R34" s="21"/>
      <c r="S34" s="21"/>
      <c r="T34" s="21"/>
      <c r="U34" s="21"/>
      <c r="V34" s="21"/>
      <c r="W34" s="21"/>
      <c r="X34" s="21"/>
      <c r="Y34" s="21"/>
      <c r="Z34" s="21"/>
    </row>
    <row r="35" spans="1:26" ht="33" x14ac:dyDescent="0.25">
      <c r="A35" s="31" t="s">
        <v>55</v>
      </c>
      <c r="B35" s="32" t="s">
        <v>56</v>
      </c>
      <c r="C35" s="33">
        <v>2024</v>
      </c>
      <c r="D35" s="33">
        <v>2027</v>
      </c>
      <c r="E35" s="34" t="s">
        <v>39</v>
      </c>
      <c r="F35" s="12" t="s">
        <v>34</v>
      </c>
      <c r="G35" s="13">
        <f t="shared" ref="G35:G37" si="12">SUM(H35:O35)</f>
        <v>3503682</v>
      </c>
      <c r="H35" s="13">
        <f>SUM(H36:H37)</f>
        <v>0</v>
      </c>
      <c r="I35" s="13">
        <f t="shared" ref="I35:O35" si="13">SUM(I36:I37)</f>
        <v>0</v>
      </c>
      <c r="J35" s="13">
        <f t="shared" si="13"/>
        <v>0</v>
      </c>
      <c r="K35" s="13">
        <f t="shared" si="13"/>
        <v>0</v>
      </c>
      <c r="L35" s="13">
        <f t="shared" si="13"/>
        <v>0</v>
      </c>
      <c r="M35" s="13">
        <f t="shared" si="13"/>
        <v>1167894</v>
      </c>
      <c r="N35" s="13">
        <f t="shared" si="13"/>
        <v>1167894</v>
      </c>
      <c r="O35" s="13">
        <f t="shared" si="13"/>
        <v>1167894</v>
      </c>
      <c r="P35" s="35" t="s">
        <v>57</v>
      </c>
      <c r="Q35" s="37" t="s">
        <v>52</v>
      </c>
      <c r="R35" s="28">
        <v>13</v>
      </c>
      <c r="S35" s="28" t="s">
        <v>35</v>
      </c>
      <c r="T35" s="28" t="s">
        <v>35</v>
      </c>
      <c r="U35" s="28" t="s">
        <v>35</v>
      </c>
      <c r="V35" s="28" t="s">
        <v>35</v>
      </c>
      <c r="W35" s="28">
        <v>13</v>
      </c>
      <c r="X35" s="28">
        <v>0</v>
      </c>
      <c r="Y35" s="28">
        <v>0</v>
      </c>
      <c r="Z35" s="28">
        <v>0</v>
      </c>
    </row>
    <row r="36" spans="1:26" ht="66" x14ac:dyDescent="0.25">
      <c r="A36" s="31"/>
      <c r="B36" s="32"/>
      <c r="C36" s="33"/>
      <c r="D36" s="33"/>
      <c r="E36" s="34"/>
      <c r="F36" s="12" t="s">
        <v>36</v>
      </c>
      <c r="G36" s="13">
        <f t="shared" si="12"/>
        <v>0</v>
      </c>
      <c r="H36" s="13">
        <v>0</v>
      </c>
      <c r="I36" s="13">
        <v>0</v>
      </c>
      <c r="J36" s="13">
        <v>0</v>
      </c>
      <c r="K36" s="13">
        <v>0</v>
      </c>
      <c r="L36" s="13">
        <v>0</v>
      </c>
      <c r="M36" s="13">
        <v>0</v>
      </c>
      <c r="N36" s="13">
        <v>0</v>
      </c>
      <c r="O36" s="13">
        <v>0</v>
      </c>
      <c r="P36" s="36"/>
      <c r="Q36" s="37"/>
      <c r="R36" s="29"/>
      <c r="S36" s="29"/>
      <c r="T36" s="29"/>
      <c r="U36" s="29"/>
      <c r="V36" s="29"/>
      <c r="W36" s="29"/>
      <c r="X36" s="29"/>
      <c r="Y36" s="29"/>
      <c r="Z36" s="29"/>
    </row>
    <row r="37" spans="1:26" ht="192" customHeight="1" x14ac:dyDescent="0.25">
      <c r="A37" s="31"/>
      <c r="B37" s="32"/>
      <c r="C37" s="33"/>
      <c r="D37" s="33"/>
      <c r="E37" s="34"/>
      <c r="F37" s="12" t="s">
        <v>37</v>
      </c>
      <c r="G37" s="13">
        <f t="shared" si="12"/>
        <v>3503682</v>
      </c>
      <c r="H37" s="13">
        <v>0</v>
      </c>
      <c r="I37" s="13">
        <v>0</v>
      </c>
      <c r="J37" s="13">
        <v>0</v>
      </c>
      <c r="K37" s="13">
        <v>0</v>
      </c>
      <c r="L37" s="13">
        <v>0</v>
      </c>
      <c r="M37" s="13">
        <v>1167894</v>
      </c>
      <c r="N37" s="13">
        <v>1167894</v>
      </c>
      <c r="O37" s="13">
        <v>1167894</v>
      </c>
      <c r="P37" s="36"/>
      <c r="Q37" s="37"/>
      <c r="R37" s="29"/>
      <c r="S37" s="29"/>
      <c r="T37" s="29"/>
      <c r="U37" s="29"/>
      <c r="V37" s="29"/>
      <c r="W37" s="29"/>
      <c r="X37" s="29"/>
      <c r="Y37" s="29"/>
      <c r="Z37" s="29"/>
    </row>
  </sheetData>
  <autoFilter ref="A10:Z31"/>
  <mergeCells count="149">
    <mergeCell ref="U19:U22"/>
    <mergeCell ref="V19:V22"/>
    <mergeCell ref="W19:W22"/>
    <mergeCell ref="X19:X22"/>
    <mergeCell ref="Y19:Y22"/>
    <mergeCell ref="Z19:Z22"/>
    <mergeCell ref="R8:R9"/>
    <mergeCell ref="F7:F9"/>
    <mergeCell ref="G7:O7"/>
    <mergeCell ref="H8:O8"/>
    <mergeCell ref="A29:A31"/>
    <mergeCell ref="B29:B31"/>
    <mergeCell ref="C29:C31"/>
    <mergeCell ref="D29:D31"/>
    <mergeCell ref="E29:E31"/>
    <mergeCell ref="S23:S25"/>
    <mergeCell ref="T23:T25"/>
    <mergeCell ref="A23:A25"/>
    <mergeCell ref="B23:B25"/>
    <mergeCell ref="C23:C25"/>
    <mergeCell ref="D23:D25"/>
    <mergeCell ref="E23:E25"/>
    <mergeCell ref="Q1:Z1"/>
    <mergeCell ref="S8:Z8"/>
    <mergeCell ref="A2:Z2"/>
    <mergeCell ref="A3:Z3"/>
    <mergeCell ref="A4:Z4"/>
    <mergeCell ref="B6:B9"/>
    <mergeCell ref="F6:O6"/>
    <mergeCell ref="A6:A9"/>
    <mergeCell ref="C6:D6"/>
    <mergeCell ref="P6:Z6"/>
    <mergeCell ref="C7:C9"/>
    <mergeCell ref="R7:Z7"/>
    <mergeCell ref="D7:D9"/>
    <mergeCell ref="Q7:Q9"/>
    <mergeCell ref="E6:E9"/>
    <mergeCell ref="G8:G9"/>
    <mergeCell ref="P7:P9"/>
    <mergeCell ref="Z23:Z25"/>
    <mergeCell ref="A26:A28"/>
    <mergeCell ref="B26:B28"/>
    <mergeCell ref="C26:C28"/>
    <mergeCell ref="D26:D28"/>
    <mergeCell ref="E26:E28"/>
    <mergeCell ref="P26:P28"/>
    <mergeCell ref="Q26:Q28"/>
    <mergeCell ref="R26:R28"/>
    <mergeCell ref="S26:S28"/>
    <mergeCell ref="T26:T28"/>
    <mergeCell ref="U26:U28"/>
    <mergeCell ref="V26:V28"/>
    <mergeCell ref="W26:W28"/>
    <mergeCell ref="X26:X28"/>
    <mergeCell ref="Y26:Y28"/>
    <mergeCell ref="U23:U25"/>
    <mergeCell ref="V23:V25"/>
    <mergeCell ref="W23:W25"/>
    <mergeCell ref="X23:X25"/>
    <mergeCell ref="Y23:Y25"/>
    <mergeCell ref="P23:P25"/>
    <mergeCell ref="Q23:Q25"/>
    <mergeCell ref="R23:R25"/>
    <mergeCell ref="Z26:Z28"/>
    <mergeCell ref="P29:P31"/>
    <mergeCell ref="Q29:Q31"/>
    <mergeCell ref="R29:R31"/>
    <mergeCell ref="S29:S31"/>
    <mergeCell ref="T29:T31"/>
    <mergeCell ref="U29:U31"/>
    <mergeCell ref="V29:V31"/>
    <mergeCell ref="W29:W31"/>
    <mergeCell ref="X29:X31"/>
    <mergeCell ref="Y29:Y31"/>
    <mergeCell ref="Z29:Z31"/>
    <mergeCell ref="P33:P34"/>
    <mergeCell ref="Q33:Q34"/>
    <mergeCell ref="R33:R34"/>
    <mergeCell ref="S33:S34"/>
    <mergeCell ref="T33:T34"/>
    <mergeCell ref="A32:A34"/>
    <mergeCell ref="B32:B34"/>
    <mergeCell ref="C32:C34"/>
    <mergeCell ref="D32:D34"/>
    <mergeCell ref="E32:E34"/>
    <mergeCell ref="R35:R37"/>
    <mergeCell ref="S35:S37"/>
    <mergeCell ref="T35:T37"/>
    <mergeCell ref="U35:U37"/>
    <mergeCell ref="V35:V37"/>
    <mergeCell ref="W35:W37"/>
    <mergeCell ref="X35:X37"/>
    <mergeCell ref="Y35:Y37"/>
    <mergeCell ref="U33:U34"/>
    <mergeCell ref="V33:V34"/>
    <mergeCell ref="W33:W34"/>
    <mergeCell ref="X33:X34"/>
    <mergeCell ref="Y33:Y34"/>
    <mergeCell ref="Z35:Z37"/>
    <mergeCell ref="A11:A14"/>
    <mergeCell ref="B11:B14"/>
    <mergeCell ref="C11:C14"/>
    <mergeCell ref="D11:D14"/>
    <mergeCell ref="E11:E14"/>
    <mergeCell ref="P11:P14"/>
    <mergeCell ref="Q11:Q14"/>
    <mergeCell ref="R11:R14"/>
    <mergeCell ref="S11:S14"/>
    <mergeCell ref="T11:T14"/>
    <mergeCell ref="U11:U14"/>
    <mergeCell ref="V11:V14"/>
    <mergeCell ref="W11:W14"/>
    <mergeCell ref="X11:X14"/>
    <mergeCell ref="Y11:Y14"/>
    <mergeCell ref="Z33:Z34"/>
    <mergeCell ref="A35:A37"/>
    <mergeCell ref="B35:B37"/>
    <mergeCell ref="C35:C37"/>
    <mergeCell ref="D35:D37"/>
    <mergeCell ref="E35:E37"/>
    <mergeCell ref="P35:P37"/>
    <mergeCell ref="Q35:Q37"/>
    <mergeCell ref="Z11:Z14"/>
    <mergeCell ref="A15:A18"/>
    <mergeCell ref="B15:B18"/>
    <mergeCell ref="C15:C18"/>
    <mergeCell ref="D15:D18"/>
    <mergeCell ref="E15:E18"/>
    <mergeCell ref="P15:P18"/>
    <mergeCell ref="Q15:Q18"/>
    <mergeCell ref="R15:R18"/>
    <mergeCell ref="S15:S18"/>
    <mergeCell ref="T15:T18"/>
    <mergeCell ref="U15:U18"/>
    <mergeCell ref="V15:V18"/>
    <mergeCell ref="W15:W18"/>
    <mergeCell ref="X15:X18"/>
    <mergeCell ref="Y15:Y18"/>
    <mergeCell ref="Z15:Z18"/>
    <mergeCell ref="P19:P22"/>
    <mergeCell ref="Q19:Q22"/>
    <mergeCell ref="R19:R22"/>
    <mergeCell ref="S19:S22"/>
    <mergeCell ref="T19:T22"/>
    <mergeCell ref="A19:A22"/>
    <mergeCell ref="B19:B22"/>
    <mergeCell ref="C19:C22"/>
    <mergeCell ref="D19:D22"/>
    <mergeCell ref="E19:E22"/>
  </mergeCells>
  <phoneticPr fontId="4" type="noConversion"/>
  <pageMargins left="0.11811023622047245" right="0.11811023622047245" top="0.55118110236220474" bottom="0.55118110236220474" header="0.31496062992125984" footer="0.31496062992125984"/>
  <pageSetup paperSize="9" scale="29" fitToHeight="0"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Аналитикам</vt:lpstr>
      <vt:lpstr>Лист1</vt:lpstr>
      <vt:lpstr>Аналитикам!Заголовки_для_печати</vt:lpstr>
      <vt:lpstr>Аналитикам!Область_печати</vt:lpstr>
    </vt:vector>
  </TitlesOfParts>
  <Company>Министерство финансов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Stavkina</dc:creator>
  <cp:lastModifiedBy>Nabor_text</cp:lastModifiedBy>
  <cp:lastPrinted>2025-02-25T05:37:38Z</cp:lastPrinted>
  <dcterms:created xsi:type="dcterms:W3CDTF">2013-05-13T01:44:39Z</dcterms:created>
  <dcterms:modified xsi:type="dcterms:W3CDTF">2025-02-25T11:03:25Z</dcterms:modified>
</cp:coreProperties>
</file>