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50-п от 03.12.2024 о внесении изм. в 545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externalReferences>
    <externalReference r:id="rId3"/>
  </externalReferences>
  <definedNames>
    <definedName name="_xlnm._FilterDatabase" localSheetId="0" hidden="1">Аналитикам!$A$10:$Z$48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Аналитикам!$A$1:$Z$48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48" i="12" l="1"/>
  <c r="G47" i="12"/>
  <c r="O46" i="12"/>
  <c r="N46" i="12"/>
  <c r="M46" i="12"/>
  <c r="L46" i="12"/>
  <c r="K46" i="12"/>
  <c r="J46" i="12"/>
  <c r="I46" i="12"/>
  <c r="H46" i="12"/>
  <c r="G45" i="12"/>
  <c r="L44" i="12"/>
  <c r="J44" i="12"/>
  <c r="J43" i="12" s="1"/>
  <c r="G44" i="12"/>
  <c r="O43" i="12"/>
  <c r="N43" i="12"/>
  <c r="M43" i="12"/>
  <c r="L43" i="12"/>
  <c r="K43" i="12"/>
  <c r="I43" i="12"/>
  <c r="H43" i="12"/>
  <c r="H42" i="12"/>
  <c r="G42" i="12" s="1"/>
  <c r="J41" i="12"/>
  <c r="I41" i="12"/>
  <c r="I40" i="12" s="1"/>
  <c r="H41" i="12"/>
  <c r="G41" i="12" s="1"/>
  <c r="O40" i="12"/>
  <c r="N40" i="12"/>
  <c r="M40" i="12"/>
  <c r="L40" i="12"/>
  <c r="K40" i="12"/>
  <c r="J40" i="12"/>
  <c r="G39" i="12"/>
  <c r="L38" i="12"/>
  <c r="L37" i="12" s="1"/>
  <c r="J38" i="12"/>
  <c r="J37" i="12" s="1"/>
  <c r="O37" i="12"/>
  <c r="N37" i="12"/>
  <c r="M37" i="12"/>
  <c r="K37" i="12"/>
  <c r="I37" i="12"/>
  <c r="H37" i="12"/>
  <c r="G46" i="12" l="1"/>
  <c r="G37" i="12"/>
  <c r="G43" i="12"/>
  <c r="H40" i="12"/>
  <c r="G40" i="12" s="1"/>
  <c r="G38" i="12"/>
  <c r="G13" i="12"/>
  <c r="H13" i="12"/>
  <c r="I13" i="12"/>
  <c r="J13" i="12"/>
  <c r="K13" i="12"/>
  <c r="L13" i="12"/>
  <c r="M13" i="12"/>
  <c r="N13" i="12"/>
  <c r="O13" i="12"/>
  <c r="G14" i="12"/>
  <c r="H14" i="12"/>
  <c r="I14" i="12"/>
  <c r="J14" i="12"/>
  <c r="K14" i="12"/>
  <c r="L14" i="12"/>
  <c r="M14" i="12"/>
  <c r="N14" i="12"/>
  <c r="O14" i="12"/>
  <c r="G15" i="12"/>
  <c r="H15" i="12"/>
  <c r="I15" i="12"/>
  <c r="J15" i="12"/>
  <c r="K15" i="12"/>
  <c r="L15" i="12"/>
  <c r="M15" i="12"/>
  <c r="N15" i="12"/>
  <c r="O15" i="12"/>
  <c r="G16" i="12"/>
  <c r="H16" i="12"/>
  <c r="I16" i="12"/>
  <c r="J16" i="12"/>
  <c r="K16" i="12"/>
  <c r="L16" i="12"/>
  <c r="M16" i="12"/>
  <c r="N16" i="12"/>
  <c r="O16" i="12"/>
  <c r="G17" i="12"/>
  <c r="H17" i="12"/>
  <c r="I17" i="12"/>
  <c r="J17" i="12"/>
  <c r="K17" i="12"/>
  <c r="L17" i="12"/>
  <c r="M17" i="12"/>
  <c r="N17" i="12"/>
  <c r="O17" i="12"/>
  <c r="G18" i="12"/>
  <c r="H18" i="12"/>
  <c r="I18" i="12"/>
  <c r="J18" i="12"/>
  <c r="K18" i="12"/>
  <c r="L18" i="12"/>
  <c r="M18" i="12"/>
  <c r="N18" i="12"/>
  <c r="O18" i="12"/>
  <c r="G19" i="12"/>
  <c r="H19" i="12"/>
  <c r="I19" i="12"/>
  <c r="J19" i="12"/>
  <c r="K19" i="12"/>
  <c r="L19" i="12"/>
  <c r="M19" i="12"/>
  <c r="N19" i="12"/>
  <c r="O19" i="12"/>
  <c r="G20" i="12"/>
  <c r="H20" i="12"/>
  <c r="I20" i="12"/>
  <c r="J20" i="12"/>
  <c r="K20" i="12"/>
  <c r="L20" i="12"/>
  <c r="M20" i="12"/>
  <c r="N20" i="12"/>
  <c r="O20" i="12"/>
  <c r="G21" i="12"/>
  <c r="H21" i="12"/>
  <c r="I21" i="12"/>
  <c r="J21" i="12"/>
  <c r="K21" i="12"/>
  <c r="L21" i="12"/>
  <c r="M21" i="12"/>
  <c r="N21" i="12"/>
  <c r="O21" i="12"/>
  <c r="G22" i="12"/>
  <c r="H22" i="12"/>
  <c r="I22" i="12"/>
  <c r="J22" i="12"/>
  <c r="K22" i="12"/>
  <c r="L22" i="12"/>
  <c r="M22" i="12"/>
  <c r="N22" i="12"/>
  <c r="O22" i="12"/>
  <c r="G23" i="12"/>
  <c r="H23" i="12"/>
  <c r="I23" i="12"/>
  <c r="J23" i="12"/>
  <c r="K23" i="12"/>
  <c r="L23" i="12"/>
  <c r="M23" i="12"/>
  <c r="N23" i="12"/>
  <c r="O23" i="12"/>
  <c r="G24" i="12"/>
  <c r="H24" i="12"/>
  <c r="I24" i="12"/>
  <c r="J24" i="12"/>
  <c r="K24" i="12"/>
  <c r="L24" i="12"/>
  <c r="M24" i="12"/>
  <c r="N24" i="12"/>
  <c r="O24" i="12"/>
  <c r="G25" i="12"/>
  <c r="H25" i="12"/>
  <c r="I25" i="12"/>
  <c r="J25" i="12"/>
  <c r="K25" i="12"/>
  <c r="L25" i="12"/>
  <c r="M25" i="12"/>
  <c r="N25" i="12"/>
  <c r="O25" i="12"/>
  <c r="G26" i="12"/>
  <c r="H26" i="12"/>
  <c r="I26" i="12"/>
  <c r="J26" i="12"/>
  <c r="K26" i="12"/>
  <c r="L26" i="12"/>
  <c r="M26" i="12"/>
  <c r="N26" i="12"/>
  <c r="O26" i="12"/>
  <c r="G27" i="12"/>
  <c r="H27" i="12"/>
  <c r="I27" i="12"/>
  <c r="J27" i="12"/>
  <c r="K27" i="12"/>
  <c r="L27" i="12"/>
  <c r="M27" i="12"/>
  <c r="N27" i="12"/>
  <c r="O27" i="12"/>
  <c r="G28" i="12"/>
  <c r="H28" i="12"/>
  <c r="I28" i="12"/>
  <c r="J28" i="12"/>
  <c r="K28" i="12"/>
  <c r="L28" i="12"/>
  <c r="M28" i="12"/>
  <c r="N28" i="12"/>
  <c r="O28" i="12"/>
  <c r="G29" i="12"/>
  <c r="H29" i="12"/>
  <c r="I29" i="12"/>
  <c r="J29" i="12"/>
  <c r="K29" i="12"/>
  <c r="L29" i="12"/>
  <c r="M29" i="12"/>
  <c r="N29" i="12"/>
  <c r="O29" i="12"/>
  <c r="G30" i="12"/>
  <c r="H30" i="12"/>
  <c r="I30" i="12"/>
  <c r="J30" i="12"/>
  <c r="K30" i="12"/>
  <c r="L30" i="12"/>
  <c r="M30" i="12"/>
  <c r="N30" i="12"/>
  <c r="O30" i="12"/>
  <c r="G31" i="12"/>
  <c r="H31" i="12"/>
  <c r="I31" i="12"/>
  <c r="J31" i="12"/>
  <c r="K31" i="12"/>
  <c r="L31" i="12"/>
  <c r="M31" i="12"/>
  <c r="N31" i="12"/>
  <c r="O31" i="12"/>
  <c r="G32" i="12"/>
  <c r="H32" i="12"/>
  <c r="I32" i="12"/>
  <c r="J32" i="12"/>
  <c r="K32" i="12"/>
  <c r="L32" i="12"/>
  <c r="M32" i="12"/>
  <c r="N32" i="12"/>
  <c r="O32" i="12"/>
  <c r="G33" i="12"/>
  <c r="H33" i="12"/>
  <c r="I33" i="12"/>
  <c r="J33" i="12"/>
  <c r="K33" i="12"/>
  <c r="L33" i="12"/>
  <c r="M33" i="12"/>
  <c r="N33" i="12"/>
  <c r="O33" i="12"/>
  <c r="G34" i="12"/>
  <c r="H34" i="12"/>
  <c r="I34" i="12"/>
  <c r="J34" i="12"/>
  <c r="K34" i="12"/>
  <c r="L34" i="12"/>
  <c r="M34" i="12"/>
  <c r="N34" i="12"/>
  <c r="O34" i="12"/>
  <c r="R32" i="12" l="1"/>
  <c r="R28" i="12"/>
  <c r="R25" i="12"/>
  <c r="R22" i="12"/>
  <c r="R19" i="12"/>
  <c r="R16" i="12"/>
  <c r="R13" i="12"/>
</calcChain>
</file>

<file path=xl/sharedStrings.xml><?xml version="1.0" encoding="utf-8"?>
<sst xmlns="http://schemas.openxmlformats.org/spreadsheetml/2006/main" count="235" uniqueCount="84">
  <si>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</si>
  <si>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</si>
  <si>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</si>
  <si>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</si>
  <si>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</si>
  <si>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</si>
  <si>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</si>
  <si>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</si>
  <si>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</si>
  <si>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</si>
  <si>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</si>
  <si>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</si>
  <si>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</si>
  <si>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</si>
  <si>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</si>
  <si>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</si>
  <si>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</si>
  <si>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</si>
  <si>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</si>
  <si>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</si>
  <si>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</si>
  <si>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</si>
  <si>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</si>
  <si>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</si>
  <si>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</si>
  <si>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</si>
  <si>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</si>
  <si>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</si>
  <si>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</si>
  <si>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</si>
  <si>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</si>
  <si>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</si>
  <si>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</si>
  <si>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</si>
  <si>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</si>
  <si>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>Человек</t>
  </si>
  <si>
    <t>Х</t>
  </si>
  <si>
    <t>Единиц</t>
  </si>
  <si>
    <t xml:space="preserve">1. Налоговых и неналоговых доходов, поступлений нецелевого характера из областного бюджета </t>
  </si>
  <si>
    <t xml:space="preserve">2. Поступлений целевого характера из областного бюджета </t>
  </si>
  <si>
    <t xml:space="preserve">Задача 1 муниципальной программы "Развитие социально-культурной сферы Павлоградского муниципального района Омской области на 2020-2027 годы":  Создание условий для обеспечения равной доступности культурных благ, развития и реализации культурного и духовного потенциала населения, сохранение культурного наследия Павлоградского муниципального района и обеспечение свободы творчества и прав граждан на участие в культурной жизни
</t>
  </si>
  <si>
    <t>Цель подпрограммы "Развитие культуры Павлоградского муниципального района":Создание условий для обеспечения равной доступности культурных благ, развития и реализации культурного и духовного потенциала населения, сохранение культурного наследия Павлоградского муниципального района и обеспечение свободы творчества и прав граждан на участие в культурной жизни</t>
  </si>
  <si>
    <t>3. Иных поступлений целевого характера</t>
  </si>
  <si>
    <t xml:space="preserve">МКУК «Павлоградская МЦБС» </t>
  </si>
  <si>
    <t>Промилле</t>
  </si>
  <si>
    <t>2.1.3</t>
  </si>
  <si>
    <t>Мероприятие 3: Текущий, капитальный ремонт помещений, зданий, сооружений</t>
  </si>
  <si>
    <t>Количество посещений библиотек,                на 1000 человек населения</t>
  </si>
  <si>
    <t>2.1.4</t>
  </si>
  <si>
    <t>Мероприятие 4: Выплаты денежного поощрения лучшим учреждениям и их работникам</t>
  </si>
  <si>
    <t>Количество посещений библиотек,                 на 1000 человек населения</t>
  </si>
  <si>
    <t>2.1.5</t>
  </si>
  <si>
    <t>Мероприятие 5: Софинансирование расходов муниципальных библиотек на обеспечение широкополостным доступом к сети "Интернет"</t>
  </si>
  <si>
    <t>2.1.6</t>
  </si>
  <si>
    <t>Мероприятие 6: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</si>
  <si>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Количество посещений библиотек,                    на 1000 человек населения</t>
  </si>
  <si>
    <t>2.1.7</t>
  </si>
  <si>
    <t>Мероприятие 7: Комплектование библиотечных фондов муниципальных библиотек периодическими изданиями</t>
  </si>
  <si>
    <t>2.1.8</t>
  </si>
  <si>
    <t>Мероприятие 8: Проект-победителя Международного грантового конкурса "Православная инициатива"</t>
  </si>
  <si>
    <t>2.1.9</t>
  </si>
  <si>
    <t>Мероприятие 9: Обновление и пополнение основных средств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</si>
  <si>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</si>
  <si>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</si>
  <si>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</si>
  <si>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Количество посещений библиотек,  на 1000 человек населения</t>
  </si>
  <si>
    <t>Количество посещений библиотек, на 1000 человек населения</t>
  </si>
  <si>
    <t>Задача 3 муниципальной программы "Развитие социально-культурной сферы Павлоградского муниципального района Омской области на 2020-2027 годы": Создание условий для  доступности качественного дошкольного, общего образования, и дополнительного образования,  соответствующего требованиям развития экономики области, современным потребностями общества и каждого гражданина</t>
  </si>
  <si>
    <t>Цель подрограммы "Развитие системы образования в Павлоградскрм муниципальном районе": Создание условий для  доступности качественного дошкольного, общего образования, и дополнительного образования,  соответствующего требованиям развития экономики области, современным потребностями общества и каждого гражданина</t>
  </si>
  <si>
    <t>Комитет образования Администрации Павлоградского муниципального района Омской области</t>
  </si>
  <si>
    <t xml:space="preserve">Количество реализованных проектов </t>
  </si>
  <si>
    <t>2020</t>
  </si>
  <si>
    <t>3.1.9</t>
  </si>
  <si>
    <t>Мероприятие 9: Реализация инициативных проектов в сфере образования</t>
  </si>
  <si>
    <t>1.1.10</t>
  </si>
  <si>
    <t>Мероприятие 10: Реализация инициативных проектов в сфере образования</t>
  </si>
  <si>
    <t>2.1.11</t>
  </si>
  <si>
    <t xml:space="preserve">Мероприятие 11: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 </t>
  </si>
  <si>
    <t>Доля обучающихся, получающих начальное общее образование в государственных и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</si>
  <si>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Обеспечены бесплатным горячим питанием обучающиеся, получающие начальное общее образование в государственных и муниципальных образовательных организациях.</t>
  </si>
  <si>
    <t>6.1.7.1</t>
  </si>
  <si>
    <t>Мероприятие 7.1: 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</si>
  <si>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Доля обучающихся в муниципальных образовательных организациях, являющихся членами семей отдельных категорий граждан, направленных для участия в специальной военной операции, которые предусмотрены Указом Губернатора Омской области от 14 октября 2022 года № 176 «О  дополнительных мерах поддержки членов семей отдельных категорий граждан», обеспеченных дополнительными мерами социальной поддержки членам семей таких граждан, к общему количеству обучающихся в муниципальных образовательных организациях, являющихся членами семей указанных граждан.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</si>
  <si>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03.12.2024 № 450-п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</si>
</sst>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3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/>
    <xf numFmtId="0" fontId="13" fillId="2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" fontId="2" fillId="0" borderId="1" xfId="8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4" fontId="11" fillId="0" borderId="1" xfId="9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4" fontId="2" fillId="0" borderId="6" xfId="9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" fontId="2" fillId="0" borderId="1" xfId="9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horizontal="left" vertical="top" wrapText="1"/>
    </xf>
    <xf numFmtId="2" fontId="9" fillId="0" borderId="5" xfId="0" applyNumberFormat="1" applyFont="1" applyFill="1" applyBorder="1" applyAlignment="1">
      <alignment horizontal="left" vertical="top" wrapText="1"/>
    </xf>
    <xf numFmtId="2" fontId="9" fillId="0" borderId="6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10" applyFont="1" applyFill="1" applyBorder="1" applyAlignment="1">
      <alignment horizontal="center" vertical="top" wrapText="1"/>
    </xf>
    <xf numFmtId="0" fontId="9" fillId="0" borderId="3" xfId="1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</cellXfs>
  <cellStyles count="11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9"/>
    <cellStyle name="Обычный_расчет" xfId="8"/>
    <cellStyle name="Финансовый 2" xfId="7"/>
    <cellStyle name="Хороший" xfId="10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rdanenkoSV/Desktop/&#1080;&#1079;&#1084;.%20&#1074;%20%20&#1052;&#1055;/&#1080;&#1079;&#1084;&#1077;&#1085;&#1077;&#1085;&#1080;&#1103;%202024/11.2024/22.11.2024/&#1089;&#1090;&#1088;&#1091;&#1082;&#1090;&#1091;&#1088;&#1072;%20&#1056;&#1057;&#1050;&#1057;%2022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тикам"/>
      <sheetName val="Лист1"/>
    </sheetNames>
    <sheetDataSet>
      <sheetData sheetId="0">
        <row r="73">
          <cell r="G73">
            <v>3959252.7</v>
          </cell>
          <cell r="H73">
            <v>534970.48</v>
          </cell>
          <cell r="I73">
            <v>1927450.4</v>
          </cell>
          <cell r="J73">
            <v>1022137.48</v>
          </cell>
          <cell r="K73">
            <v>274600</v>
          </cell>
          <cell r="L73">
            <v>100094.34</v>
          </cell>
          <cell r="M73">
            <v>0</v>
          </cell>
          <cell r="N73">
            <v>100000</v>
          </cell>
          <cell r="O73">
            <v>0</v>
          </cell>
        </row>
        <row r="74">
          <cell r="G74">
            <v>3959252.7</v>
          </cell>
          <cell r="H74">
            <v>534970.48</v>
          </cell>
          <cell r="I74">
            <v>1927450.4</v>
          </cell>
          <cell r="J74">
            <v>1022137.48</v>
          </cell>
          <cell r="K74">
            <v>274600</v>
          </cell>
          <cell r="L74">
            <v>100094.34</v>
          </cell>
          <cell r="M74">
            <v>0</v>
          </cell>
          <cell r="N74">
            <v>100000</v>
          </cell>
          <cell r="O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G76">
            <v>55020.41</v>
          </cell>
          <cell r="H76">
            <v>51020.41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2000</v>
          </cell>
          <cell r="N76">
            <v>2000</v>
          </cell>
          <cell r="O76">
            <v>0</v>
          </cell>
        </row>
        <row r="77">
          <cell r="G77">
            <v>5020.41</v>
          </cell>
          <cell r="H77">
            <v>1020.41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2000</v>
          </cell>
          <cell r="O77">
            <v>0</v>
          </cell>
        </row>
        <row r="78">
          <cell r="G78">
            <v>50000</v>
          </cell>
          <cell r="H78">
            <v>50000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G82">
            <v>80424160.239999995</v>
          </cell>
          <cell r="H82">
            <v>9050197.1899999995</v>
          </cell>
          <cell r="I82">
            <v>9534769.4499999993</v>
          </cell>
          <cell r="J82">
            <v>12896661.380000001</v>
          </cell>
          <cell r="K82">
            <v>13940010.720000001</v>
          </cell>
          <cell r="L82">
            <v>16804190.359999999</v>
          </cell>
          <cell r="M82">
            <v>9099165.5700000003</v>
          </cell>
          <cell r="N82">
            <v>9099165.5700000003</v>
          </cell>
          <cell r="O82">
            <v>0</v>
          </cell>
        </row>
        <row r="83">
          <cell r="G83">
            <v>49933533.840000004</v>
          </cell>
          <cell r="H83">
            <v>5516440.7400000002</v>
          </cell>
          <cell r="I83">
            <v>5944858.2800000003</v>
          </cell>
          <cell r="J83">
            <v>6642698.54</v>
          </cell>
          <cell r="K83">
            <v>6400519.8200000003</v>
          </cell>
          <cell r="L83">
            <v>7230685.3200000003</v>
          </cell>
          <cell r="M83">
            <v>9099165.5700000003</v>
          </cell>
          <cell r="N83">
            <v>9099165.5700000003</v>
          </cell>
          <cell r="O83">
            <v>0</v>
          </cell>
        </row>
        <row r="84">
          <cell r="G84">
            <v>30490626.399999999</v>
          </cell>
          <cell r="H84">
            <v>3533756.45</v>
          </cell>
          <cell r="I84">
            <v>3589911.17</v>
          </cell>
          <cell r="J84">
            <v>6253962.8399999999</v>
          </cell>
          <cell r="K84">
            <v>7539490.9000000004</v>
          </cell>
          <cell r="L84">
            <v>9573505.0399999991</v>
          </cell>
          <cell r="M84">
            <v>0</v>
          </cell>
          <cell r="N84">
            <v>0</v>
          </cell>
          <cell r="O84">
            <v>0</v>
          </cell>
        </row>
        <row r="85">
          <cell r="G85">
            <v>140000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140000</v>
          </cell>
        </row>
        <row r="86">
          <cell r="G86">
            <v>140000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140000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G88">
            <v>322756</v>
          </cell>
          <cell r="H88">
            <v>272756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50000</v>
          </cell>
          <cell r="O88">
            <v>0</v>
          </cell>
        </row>
        <row r="89">
          <cell r="G89">
            <v>50000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50000</v>
          </cell>
          <cell r="O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G91">
            <v>272756</v>
          </cell>
          <cell r="H91">
            <v>272756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G92">
            <v>532086.82999999996</v>
          </cell>
          <cell r="H92">
            <v>32639.72</v>
          </cell>
          <cell r="I92">
            <v>46339</v>
          </cell>
          <cell r="J92">
            <v>198108.11</v>
          </cell>
          <cell r="K92">
            <v>160000</v>
          </cell>
          <cell r="L92">
            <v>95000</v>
          </cell>
          <cell r="M92">
            <v>0</v>
          </cell>
          <cell r="N92">
            <v>0</v>
          </cell>
          <cell r="O92">
            <v>0</v>
          </cell>
        </row>
        <row r="93">
          <cell r="G93">
            <v>532086.82999999996</v>
          </cell>
          <cell r="H93">
            <v>32639.72</v>
          </cell>
          <cell r="I93">
            <v>46339</v>
          </cell>
          <cell r="J93">
            <v>198108.11</v>
          </cell>
          <cell r="K93">
            <v>160000</v>
          </cell>
          <cell r="L93">
            <v>95000</v>
          </cell>
          <cell r="M93">
            <v>0</v>
          </cell>
          <cell r="N93">
            <v>0</v>
          </cell>
          <cell r="O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48"/>
  <sheetViews>
    <sheetView tabSelected="1" view="pageBreakPreview" zoomScaleNormal="100" zoomScaleSheetLayoutView="100" workbookViewId="0">
      <pane xSplit="2" ySplit="10" topLeftCell="K20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1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8.7109375" style="1" customWidth="1"/>
    <col min="7" max="7" width="20" style="1" customWidth="1"/>
    <col min="8" max="8" width="16.85546875" style="1" customWidth="1"/>
    <col min="9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7" style="1" customWidth="1"/>
    <col min="14" max="14" width="18" style="1" customWidth="1"/>
    <col min="15" max="15" width="16.85546875" style="1" customWidth="1"/>
    <col min="16" max="16" width="51.71093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67" t="s">
        <v>83</v>
      </c>
      <c r="R1" s="68"/>
      <c r="S1" s="68"/>
      <c r="T1" s="68"/>
      <c r="U1" s="68"/>
      <c r="V1" s="68"/>
      <c r="W1" s="68"/>
      <c r="X1" s="68"/>
      <c r="Y1" s="68"/>
      <c r="Z1" s="68"/>
    </row>
    <row r="2" spans="1:258" x14ac:dyDescent="0.3">
      <c r="A2" s="69" t="s">
        <v>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58" x14ac:dyDescent="0.3">
      <c r="A3" s="69" t="s">
        <v>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69" t="s">
        <v>33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41" t="s">
        <v>1</v>
      </c>
      <c r="B6" s="41" t="s">
        <v>9</v>
      </c>
      <c r="C6" s="40" t="s">
        <v>10</v>
      </c>
      <c r="D6" s="40"/>
      <c r="E6" s="41" t="s">
        <v>2</v>
      </c>
      <c r="F6" s="70" t="s">
        <v>3</v>
      </c>
      <c r="G6" s="71"/>
      <c r="H6" s="71"/>
      <c r="I6" s="71"/>
      <c r="J6" s="71"/>
      <c r="K6" s="71"/>
      <c r="L6" s="71"/>
      <c r="M6" s="71"/>
      <c r="N6" s="71"/>
      <c r="O6" s="72"/>
      <c r="P6" s="70" t="s">
        <v>17</v>
      </c>
      <c r="Q6" s="71"/>
      <c r="R6" s="71"/>
      <c r="S6" s="71"/>
      <c r="T6" s="71"/>
      <c r="U6" s="71"/>
      <c r="V6" s="71"/>
      <c r="W6" s="71"/>
      <c r="X6" s="71"/>
      <c r="Y6" s="71"/>
      <c r="Z6" s="73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42"/>
      <c r="B7" s="42"/>
      <c r="C7" s="41" t="s">
        <v>13</v>
      </c>
      <c r="D7" s="41" t="s">
        <v>14</v>
      </c>
      <c r="E7" s="42"/>
      <c r="F7" s="41" t="s">
        <v>12</v>
      </c>
      <c r="G7" s="47" t="s">
        <v>4</v>
      </c>
      <c r="H7" s="48"/>
      <c r="I7" s="48"/>
      <c r="J7" s="48"/>
      <c r="K7" s="48"/>
      <c r="L7" s="48"/>
      <c r="M7" s="48"/>
      <c r="N7" s="48"/>
      <c r="O7" s="49"/>
      <c r="P7" s="40" t="s">
        <v>7</v>
      </c>
      <c r="Q7" s="40" t="s">
        <v>5</v>
      </c>
      <c r="R7" s="40" t="s">
        <v>6</v>
      </c>
      <c r="S7" s="40"/>
      <c r="T7" s="40"/>
      <c r="U7" s="40"/>
      <c r="V7" s="40"/>
      <c r="W7" s="40"/>
      <c r="X7" s="40"/>
      <c r="Y7" s="40"/>
      <c r="Z7" s="40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42"/>
      <c r="B8" s="42"/>
      <c r="C8" s="42"/>
      <c r="D8" s="42"/>
      <c r="E8" s="42"/>
      <c r="F8" s="42"/>
      <c r="G8" s="42" t="s">
        <v>0</v>
      </c>
      <c r="H8" s="47" t="s">
        <v>16</v>
      </c>
      <c r="I8" s="48"/>
      <c r="J8" s="48"/>
      <c r="K8" s="48"/>
      <c r="L8" s="48"/>
      <c r="M8" s="48"/>
      <c r="N8" s="48"/>
      <c r="O8" s="49"/>
      <c r="P8" s="40"/>
      <c r="Q8" s="40"/>
      <c r="R8" s="40" t="s">
        <v>0</v>
      </c>
      <c r="S8" s="40" t="s">
        <v>16</v>
      </c>
      <c r="T8" s="40"/>
      <c r="U8" s="40"/>
      <c r="V8" s="40"/>
      <c r="W8" s="40"/>
      <c r="X8" s="40"/>
      <c r="Y8" s="40"/>
      <c r="Z8" s="40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43"/>
      <c r="B9" s="43"/>
      <c r="C9" s="43"/>
      <c r="D9" s="43"/>
      <c r="E9" s="43"/>
      <c r="F9" s="43"/>
      <c r="G9" s="43"/>
      <c r="H9" s="10" t="s">
        <v>11</v>
      </c>
      <c r="I9" s="10" t="s">
        <v>32</v>
      </c>
      <c r="J9" s="10" t="s">
        <v>18</v>
      </c>
      <c r="K9" s="10" t="s">
        <v>19</v>
      </c>
      <c r="L9" s="10" t="s">
        <v>20</v>
      </c>
      <c r="M9" s="10" t="s">
        <v>21</v>
      </c>
      <c r="N9" s="10" t="s">
        <v>22</v>
      </c>
      <c r="O9" s="10" t="s">
        <v>23</v>
      </c>
      <c r="P9" s="40"/>
      <c r="Q9" s="40"/>
      <c r="R9" s="40"/>
      <c r="S9" s="10" t="s">
        <v>24</v>
      </c>
      <c r="T9" s="10" t="s">
        <v>31</v>
      </c>
      <c r="U9" s="10" t="s">
        <v>25</v>
      </c>
      <c r="V9" s="10" t="s">
        <v>26</v>
      </c>
      <c r="W9" s="10" t="s">
        <v>27</v>
      </c>
      <c r="X9" s="10" t="s">
        <v>28</v>
      </c>
      <c r="Y9" s="10" t="s">
        <v>29</v>
      </c>
      <c r="Z9" s="10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  <c r="Z10" s="9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179.25" customHeight="1" x14ac:dyDescent="0.25">
      <c r="A11" s="65" t="s">
        <v>40</v>
      </c>
      <c r="B11" s="66"/>
      <c r="C11" s="11">
        <v>2020</v>
      </c>
      <c r="D11" s="11">
        <v>2027</v>
      </c>
      <c r="E11" s="12" t="s">
        <v>36</v>
      </c>
      <c r="F11" s="12" t="s">
        <v>36</v>
      </c>
      <c r="G11" s="11" t="s">
        <v>36</v>
      </c>
      <c r="H11" s="13" t="s">
        <v>36</v>
      </c>
      <c r="I11" s="13" t="s">
        <v>36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36</v>
      </c>
      <c r="P11" s="12" t="s">
        <v>36</v>
      </c>
      <c r="Q11" s="11" t="s">
        <v>36</v>
      </c>
      <c r="R11" s="11" t="s">
        <v>36</v>
      </c>
      <c r="S11" s="11" t="s">
        <v>36</v>
      </c>
      <c r="T11" s="11" t="s">
        <v>36</v>
      </c>
      <c r="U11" s="11" t="s">
        <v>36</v>
      </c>
      <c r="V11" s="11" t="s">
        <v>36</v>
      </c>
      <c r="W11" s="11" t="s">
        <v>36</v>
      </c>
      <c r="X11" s="11" t="s">
        <v>36</v>
      </c>
      <c r="Y11" s="11" t="s">
        <v>36</v>
      </c>
      <c r="Z11" s="11" t="s">
        <v>36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171.75" customHeight="1" x14ac:dyDescent="0.25">
      <c r="A12" s="65" t="s">
        <v>41</v>
      </c>
      <c r="B12" s="66"/>
      <c r="C12" s="11">
        <v>2020</v>
      </c>
      <c r="D12" s="11">
        <v>2027</v>
      </c>
      <c r="E12" s="12" t="s">
        <v>36</v>
      </c>
      <c r="F12" s="12" t="s">
        <v>36</v>
      </c>
      <c r="G12" s="14" t="s">
        <v>36</v>
      </c>
      <c r="H12" s="14" t="s">
        <v>36</v>
      </c>
      <c r="I12" s="14" t="s">
        <v>36</v>
      </c>
      <c r="J12" s="14" t="s">
        <v>36</v>
      </c>
      <c r="K12" s="14" t="s">
        <v>36</v>
      </c>
      <c r="L12" s="14" t="s">
        <v>36</v>
      </c>
      <c r="M12" s="14" t="s">
        <v>36</v>
      </c>
      <c r="N12" s="14" t="s">
        <v>36</v>
      </c>
      <c r="O12" s="14" t="s">
        <v>36</v>
      </c>
      <c r="P12" s="12" t="s">
        <v>36</v>
      </c>
      <c r="Q12" s="11" t="s">
        <v>36</v>
      </c>
      <c r="R12" s="11" t="s">
        <v>36</v>
      </c>
      <c r="S12" s="11" t="s">
        <v>36</v>
      </c>
      <c r="T12" s="11" t="s">
        <v>36</v>
      </c>
      <c r="U12" s="11" t="s">
        <v>36</v>
      </c>
      <c r="V12" s="11" t="s">
        <v>36</v>
      </c>
      <c r="W12" s="11" t="s">
        <v>36</v>
      </c>
      <c r="X12" s="11" t="s">
        <v>36</v>
      </c>
      <c r="Y12" s="11" t="s">
        <v>36</v>
      </c>
      <c r="Z12" s="11" t="s">
        <v>36</v>
      </c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51.75" customHeight="1" x14ac:dyDescent="0.25">
      <c r="A13" s="50" t="s">
        <v>45</v>
      </c>
      <c r="B13" s="51" t="s">
        <v>46</v>
      </c>
      <c r="C13" s="41">
        <v>2020</v>
      </c>
      <c r="D13" s="41">
        <v>2027</v>
      </c>
      <c r="E13" s="39" t="s">
        <v>43</v>
      </c>
      <c r="F13" s="18" t="s">
        <v>34</v>
      </c>
      <c r="G13" s="8">
        <f>[1]Аналитикам!G73</f>
        <v>3959252.7</v>
      </c>
      <c r="H13" s="15">
        <f>[1]Аналитикам!H73</f>
        <v>534970.48</v>
      </c>
      <c r="I13" s="15">
        <f>[1]Аналитикам!I73</f>
        <v>1927450.4</v>
      </c>
      <c r="J13" s="15">
        <f>[1]Аналитикам!J73</f>
        <v>1022137.48</v>
      </c>
      <c r="K13" s="16">
        <f>[1]Аналитикам!K73</f>
        <v>274600</v>
      </c>
      <c r="L13" s="16">
        <f>[1]Аналитикам!L73</f>
        <v>100094.34</v>
      </c>
      <c r="M13" s="16">
        <f>[1]Аналитикам!M73</f>
        <v>0</v>
      </c>
      <c r="N13" s="15">
        <f>[1]Аналитикам!N73</f>
        <v>100000</v>
      </c>
      <c r="O13" s="15">
        <f>[1]Аналитикам!O73</f>
        <v>0</v>
      </c>
      <c r="P13" s="75" t="s">
        <v>47</v>
      </c>
      <c r="Q13" s="74" t="s">
        <v>44</v>
      </c>
      <c r="R13" s="74">
        <f>SUM(S13:Z15)</f>
        <v>66280</v>
      </c>
      <c r="S13" s="74">
        <v>6216</v>
      </c>
      <c r="T13" s="74">
        <v>8335</v>
      </c>
      <c r="U13" s="74">
        <v>8329</v>
      </c>
      <c r="V13" s="74">
        <v>8630</v>
      </c>
      <c r="W13" s="74">
        <v>8835</v>
      </c>
      <c r="X13" s="74">
        <v>8640</v>
      </c>
      <c r="Y13" s="74">
        <v>8645</v>
      </c>
      <c r="Z13" s="74">
        <v>8650</v>
      </c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51.75" customHeight="1" x14ac:dyDescent="0.25">
      <c r="A14" s="50"/>
      <c r="B14" s="51"/>
      <c r="C14" s="42"/>
      <c r="D14" s="42"/>
      <c r="E14" s="39"/>
      <c r="F14" s="17" t="s">
        <v>38</v>
      </c>
      <c r="G14" s="8">
        <f>[1]Аналитикам!G74</f>
        <v>3959252.7</v>
      </c>
      <c r="H14" s="15">
        <f>[1]Аналитикам!H74</f>
        <v>534970.48</v>
      </c>
      <c r="I14" s="15">
        <f>[1]Аналитикам!I74</f>
        <v>1927450.4</v>
      </c>
      <c r="J14" s="15">
        <f>[1]Аналитикам!J74</f>
        <v>1022137.48</v>
      </c>
      <c r="K14" s="16">
        <f>[1]Аналитикам!K74</f>
        <v>274600</v>
      </c>
      <c r="L14" s="16">
        <f>[1]Аналитикам!L74</f>
        <v>100094.34</v>
      </c>
      <c r="M14" s="16">
        <f>[1]Аналитикам!M74</f>
        <v>0</v>
      </c>
      <c r="N14" s="16">
        <f>[1]Аналитикам!N74</f>
        <v>100000</v>
      </c>
      <c r="O14" s="15">
        <f>[1]Аналитикам!O74</f>
        <v>0</v>
      </c>
      <c r="P14" s="76"/>
      <c r="Q14" s="61"/>
      <c r="R14" s="61"/>
      <c r="S14" s="61"/>
      <c r="T14" s="61"/>
      <c r="U14" s="61"/>
      <c r="V14" s="61"/>
      <c r="W14" s="61"/>
      <c r="X14" s="61"/>
      <c r="Y14" s="61"/>
      <c r="Z14" s="61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51.75" customHeight="1" x14ac:dyDescent="0.25">
      <c r="A15" s="50"/>
      <c r="B15" s="51"/>
      <c r="C15" s="42"/>
      <c r="D15" s="42"/>
      <c r="E15" s="39"/>
      <c r="F15" s="7" t="s">
        <v>39</v>
      </c>
      <c r="G15" s="8">
        <f>[1]Аналитикам!G75</f>
        <v>0</v>
      </c>
      <c r="H15" s="15">
        <f>[1]Аналитикам!H75</f>
        <v>0</v>
      </c>
      <c r="I15" s="15">
        <f>[1]Аналитикам!I75</f>
        <v>0</v>
      </c>
      <c r="J15" s="15">
        <f>[1]Аналитикам!J75</f>
        <v>0</v>
      </c>
      <c r="K15" s="16">
        <f>[1]Аналитикам!K75</f>
        <v>0</v>
      </c>
      <c r="L15" s="16">
        <f>[1]Аналитикам!L75</f>
        <v>0</v>
      </c>
      <c r="M15" s="16">
        <f>[1]Аналитикам!M75</f>
        <v>0</v>
      </c>
      <c r="N15" s="15">
        <f>[1]Аналитикам!N75</f>
        <v>0</v>
      </c>
      <c r="O15" s="15">
        <f>[1]Аналитикам!O75</f>
        <v>0</v>
      </c>
      <c r="P15" s="76"/>
      <c r="Q15" s="61"/>
      <c r="R15" s="61"/>
      <c r="S15" s="61"/>
      <c r="T15" s="61"/>
      <c r="U15" s="61"/>
      <c r="V15" s="61"/>
      <c r="W15" s="61"/>
      <c r="X15" s="61"/>
      <c r="Y15" s="61"/>
      <c r="Z15" s="61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51.75" customHeight="1" x14ac:dyDescent="0.25">
      <c r="A16" s="50" t="s">
        <v>48</v>
      </c>
      <c r="B16" s="51" t="s">
        <v>49</v>
      </c>
      <c r="C16" s="41">
        <v>2020</v>
      </c>
      <c r="D16" s="41">
        <v>2027</v>
      </c>
      <c r="E16" s="39" t="s">
        <v>43</v>
      </c>
      <c r="F16" s="19" t="s">
        <v>34</v>
      </c>
      <c r="G16" s="8">
        <f>[1]Аналитикам!G76</f>
        <v>55020.41</v>
      </c>
      <c r="H16" s="15">
        <f>[1]Аналитикам!H76</f>
        <v>51020.41</v>
      </c>
      <c r="I16" s="15">
        <f>[1]Аналитикам!I76</f>
        <v>0</v>
      </c>
      <c r="J16" s="15">
        <f>[1]Аналитикам!J76</f>
        <v>0</v>
      </c>
      <c r="K16" s="16">
        <f>[1]Аналитикам!K76</f>
        <v>0</v>
      </c>
      <c r="L16" s="16">
        <f>[1]Аналитикам!L76</f>
        <v>0</v>
      </c>
      <c r="M16" s="16">
        <f>[1]Аналитикам!M76</f>
        <v>2000</v>
      </c>
      <c r="N16" s="15">
        <f>[1]Аналитикам!N76</f>
        <v>2000</v>
      </c>
      <c r="O16" s="15">
        <f>[1]Аналитикам!O76</f>
        <v>0</v>
      </c>
      <c r="P16" s="75" t="s">
        <v>50</v>
      </c>
      <c r="Q16" s="74" t="s">
        <v>44</v>
      </c>
      <c r="R16" s="74">
        <f>SUM(S16:Z18)</f>
        <v>66280</v>
      </c>
      <c r="S16" s="74">
        <v>6216</v>
      </c>
      <c r="T16" s="74">
        <v>8335</v>
      </c>
      <c r="U16" s="74">
        <v>8329</v>
      </c>
      <c r="V16" s="74">
        <v>8630</v>
      </c>
      <c r="W16" s="74">
        <v>8835</v>
      </c>
      <c r="X16" s="74">
        <v>8640</v>
      </c>
      <c r="Y16" s="74">
        <v>8645</v>
      </c>
      <c r="Z16" s="74">
        <v>8650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51.75" customHeight="1" x14ac:dyDescent="0.25">
      <c r="A17" s="50"/>
      <c r="B17" s="51"/>
      <c r="C17" s="42"/>
      <c r="D17" s="42"/>
      <c r="E17" s="39"/>
      <c r="F17" s="17" t="s">
        <v>38</v>
      </c>
      <c r="G17" s="8">
        <f>[1]Аналитикам!G77</f>
        <v>5020.41</v>
      </c>
      <c r="H17" s="15">
        <f>[1]Аналитикам!H77</f>
        <v>1020.41</v>
      </c>
      <c r="I17" s="15">
        <f>[1]Аналитикам!I77</f>
        <v>0</v>
      </c>
      <c r="J17" s="15">
        <f>[1]Аналитикам!J77</f>
        <v>0</v>
      </c>
      <c r="K17" s="16">
        <f>[1]Аналитикам!K77</f>
        <v>0</v>
      </c>
      <c r="L17" s="16">
        <f>[1]Аналитикам!L77</f>
        <v>0</v>
      </c>
      <c r="M17" s="16">
        <f>[1]Аналитикам!M77</f>
        <v>2000</v>
      </c>
      <c r="N17" s="15">
        <f>[1]Аналитикам!N77</f>
        <v>2000</v>
      </c>
      <c r="O17" s="15">
        <f>[1]Аналитикам!O77</f>
        <v>0</v>
      </c>
      <c r="P17" s="76"/>
      <c r="Q17" s="61"/>
      <c r="R17" s="61"/>
      <c r="S17" s="61"/>
      <c r="T17" s="61"/>
      <c r="U17" s="61"/>
      <c r="V17" s="61"/>
      <c r="W17" s="61"/>
      <c r="X17" s="61"/>
      <c r="Y17" s="61"/>
      <c r="Z17" s="61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51.75" customHeight="1" x14ac:dyDescent="0.25">
      <c r="A18" s="50"/>
      <c r="B18" s="51"/>
      <c r="C18" s="43"/>
      <c r="D18" s="43"/>
      <c r="E18" s="39"/>
      <c r="F18" s="7" t="s">
        <v>39</v>
      </c>
      <c r="G18" s="8">
        <f>[1]Аналитикам!G78</f>
        <v>50000</v>
      </c>
      <c r="H18" s="15">
        <f>[1]Аналитикам!H78</f>
        <v>50000</v>
      </c>
      <c r="I18" s="15">
        <f>[1]Аналитикам!I78</f>
        <v>0</v>
      </c>
      <c r="J18" s="15">
        <f>[1]Аналитикам!J78</f>
        <v>0</v>
      </c>
      <c r="K18" s="16">
        <f>[1]Аналитикам!K78</f>
        <v>0</v>
      </c>
      <c r="L18" s="16">
        <f>[1]Аналитикам!L78</f>
        <v>0</v>
      </c>
      <c r="M18" s="16">
        <f>[1]Аналитикам!M78</f>
        <v>0</v>
      </c>
      <c r="N18" s="15">
        <f>[1]Аналитикам!N78</f>
        <v>0</v>
      </c>
      <c r="O18" s="15">
        <f>[1]Аналитикам!O78</f>
        <v>0</v>
      </c>
      <c r="P18" s="76"/>
      <c r="Q18" s="61"/>
      <c r="R18" s="61"/>
      <c r="S18" s="61"/>
      <c r="T18" s="61"/>
      <c r="U18" s="61"/>
      <c r="V18" s="61"/>
      <c r="W18" s="61"/>
      <c r="X18" s="61"/>
      <c r="Y18" s="61"/>
      <c r="Z18" s="61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51.75" customHeight="1" x14ac:dyDescent="0.25">
      <c r="A19" s="50" t="s">
        <v>51</v>
      </c>
      <c r="B19" s="51" t="s">
        <v>52</v>
      </c>
      <c r="C19" s="41">
        <v>2020</v>
      </c>
      <c r="D19" s="41">
        <v>2027</v>
      </c>
      <c r="E19" s="39" t="s">
        <v>43</v>
      </c>
      <c r="F19" s="19" t="s">
        <v>34</v>
      </c>
      <c r="G19" s="8">
        <f>[1]Аналитикам!G79</f>
        <v>0</v>
      </c>
      <c r="H19" s="15">
        <f>[1]Аналитикам!H79</f>
        <v>0</v>
      </c>
      <c r="I19" s="15">
        <f>[1]Аналитикам!I79</f>
        <v>0</v>
      </c>
      <c r="J19" s="15">
        <f>[1]Аналитикам!J79</f>
        <v>0</v>
      </c>
      <c r="K19" s="15">
        <f>[1]Аналитикам!K79</f>
        <v>0</v>
      </c>
      <c r="L19" s="15">
        <f>[1]Аналитикам!L79</f>
        <v>0</v>
      </c>
      <c r="M19" s="15">
        <f>[1]Аналитикам!M79</f>
        <v>0</v>
      </c>
      <c r="N19" s="15">
        <f>[1]Аналитикам!N79</f>
        <v>0</v>
      </c>
      <c r="O19" s="15">
        <f>[1]Аналитикам!O79</f>
        <v>0</v>
      </c>
      <c r="P19" s="75" t="s">
        <v>65</v>
      </c>
      <c r="Q19" s="74" t="s">
        <v>44</v>
      </c>
      <c r="R19" s="74">
        <f>SUM(S19:Z21)</f>
        <v>66280</v>
      </c>
      <c r="S19" s="74">
        <v>6216</v>
      </c>
      <c r="T19" s="74">
        <v>8335</v>
      </c>
      <c r="U19" s="74">
        <v>8329</v>
      </c>
      <c r="V19" s="74">
        <v>8630</v>
      </c>
      <c r="W19" s="74">
        <v>8835</v>
      </c>
      <c r="X19" s="74">
        <v>8640</v>
      </c>
      <c r="Y19" s="74">
        <v>8645</v>
      </c>
      <c r="Z19" s="74">
        <v>8650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ht="51.75" customHeight="1" x14ac:dyDescent="0.25">
      <c r="A20" s="50"/>
      <c r="B20" s="51"/>
      <c r="C20" s="42"/>
      <c r="D20" s="42"/>
      <c r="E20" s="39"/>
      <c r="F20" s="17" t="s">
        <v>38</v>
      </c>
      <c r="G20" s="8">
        <f>[1]Аналитикам!G80</f>
        <v>0</v>
      </c>
      <c r="H20" s="15">
        <f>[1]Аналитикам!H80</f>
        <v>0</v>
      </c>
      <c r="I20" s="15">
        <f>[1]Аналитикам!I80</f>
        <v>0</v>
      </c>
      <c r="J20" s="15">
        <f>[1]Аналитикам!J80</f>
        <v>0</v>
      </c>
      <c r="K20" s="15">
        <f>[1]Аналитикам!K80</f>
        <v>0</v>
      </c>
      <c r="L20" s="15">
        <f>[1]Аналитикам!L80</f>
        <v>0</v>
      </c>
      <c r="M20" s="15">
        <f>[1]Аналитикам!M80</f>
        <v>0</v>
      </c>
      <c r="N20" s="15">
        <f>[1]Аналитикам!N80</f>
        <v>0</v>
      </c>
      <c r="O20" s="15">
        <f>[1]Аналитикам!O80</f>
        <v>0</v>
      </c>
      <c r="P20" s="76"/>
      <c r="Q20" s="61"/>
      <c r="R20" s="61"/>
      <c r="S20" s="61"/>
      <c r="T20" s="61"/>
      <c r="U20" s="61"/>
      <c r="V20" s="61"/>
      <c r="W20" s="61"/>
      <c r="X20" s="61"/>
      <c r="Y20" s="61"/>
      <c r="Z20" s="61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ht="51.75" customHeight="1" x14ac:dyDescent="0.25">
      <c r="A21" s="50"/>
      <c r="B21" s="51"/>
      <c r="C21" s="43"/>
      <c r="D21" s="43"/>
      <c r="E21" s="39"/>
      <c r="F21" s="7" t="s">
        <v>39</v>
      </c>
      <c r="G21" s="8">
        <f>[1]Аналитикам!G81</f>
        <v>0</v>
      </c>
      <c r="H21" s="15">
        <f>[1]Аналитикам!H81</f>
        <v>0</v>
      </c>
      <c r="I21" s="15">
        <f>[1]Аналитикам!I81</f>
        <v>0</v>
      </c>
      <c r="J21" s="15">
        <f>[1]Аналитикам!J81</f>
        <v>0</v>
      </c>
      <c r="K21" s="15">
        <f>[1]Аналитикам!K81</f>
        <v>0</v>
      </c>
      <c r="L21" s="15">
        <f>[1]Аналитикам!L81</f>
        <v>0</v>
      </c>
      <c r="M21" s="15">
        <f>[1]Аналитикам!M81</f>
        <v>0</v>
      </c>
      <c r="N21" s="15">
        <f>[1]Аналитикам!N81</f>
        <v>0</v>
      </c>
      <c r="O21" s="15">
        <f>[1]Аналитикам!O81</f>
        <v>0</v>
      </c>
      <c r="P21" s="76"/>
      <c r="Q21" s="61"/>
      <c r="R21" s="61"/>
      <c r="S21" s="61"/>
      <c r="T21" s="61"/>
      <c r="U21" s="61"/>
      <c r="V21" s="61"/>
      <c r="W21" s="61"/>
      <c r="X21" s="61"/>
      <c r="Y21" s="61"/>
      <c r="Z21" s="61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ht="39.75" customHeight="1" x14ac:dyDescent="0.25">
      <c r="A22" s="50" t="s">
        <v>53</v>
      </c>
      <c r="B22" s="51" t="s">
        <v>54</v>
      </c>
      <c r="C22" s="41">
        <v>2020</v>
      </c>
      <c r="D22" s="41">
        <v>2027</v>
      </c>
      <c r="E22" s="39" t="s">
        <v>43</v>
      </c>
      <c r="F22" s="19" t="s">
        <v>34</v>
      </c>
      <c r="G22" s="8">
        <f>[1]Аналитикам!G82</f>
        <v>80424160.239999995</v>
      </c>
      <c r="H22" s="15">
        <f>[1]Аналитикам!H82</f>
        <v>9050197.1899999995</v>
      </c>
      <c r="I22" s="15">
        <f>[1]Аналитикам!I82</f>
        <v>9534769.4499999993</v>
      </c>
      <c r="J22" s="15">
        <f>[1]Аналитикам!J82</f>
        <v>12896661.380000001</v>
      </c>
      <c r="K22" s="16">
        <f>[1]Аналитикам!K82</f>
        <v>13940010.720000001</v>
      </c>
      <c r="L22" s="16">
        <f>[1]Аналитикам!L82</f>
        <v>16804190.359999999</v>
      </c>
      <c r="M22" s="16">
        <f>[1]Аналитикам!M82</f>
        <v>9099165.5700000003</v>
      </c>
      <c r="N22" s="15">
        <f>[1]Аналитикам!N82</f>
        <v>9099165.5700000003</v>
      </c>
      <c r="O22" s="15">
        <f>[1]Аналитикам!O82</f>
        <v>0</v>
      </c>
      <c r="P22" s="75" t="s">
        <v>55</v>
      </c>
      <c r="Q22" s="74" t="s">
        <v>44</v>
      </c>
      <c r="R22" s="74">
        <f>SUM(S22:Z24)</f>
        <v>66280</v>
      </c>
      <c r="S22" s="74">
        <v>6216</v>
      </c>
      <c r="T22" s="74">
        <v>8335</v>
      </c>
      <c r="U22" s="74">
        <v>8329</v>
      </c>
      <c r="V22" s="74">
        <v>8630</v>
      </c>
      <c r="W22" s="74">
        <v>8835</v>
      </c>
      <c r="X22" s="74">
        <v>8640</v>
      </c>
      <c r="Y22" s="74">
        <v>8645</v>
      </c>
      <c r="Z22" s="74">
        <v>8650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</row>
    <row r="23" spans="1:258" ht="32.25" customHeight="1" x14ac:dyDescent="0.25">
      <c r="A23" s="50"/>
      <c r="B23" s="51"/>
      <c r="C23" s="42"/>
      <c r="D23" s="42"/>
      <c r="E23" s="39"/>
      <c r="F23" s="17" t="s">
        <v>38</v>
      </c>
      <c r="G23" s="8">
        <f>[1]Аналитикам!G83</f>
        <v>49933533.840000004</v>
      </c>
      <c r="H23" s="15">
        <f>[1]Аналитикам!H83</f>
        <v>5516440.7400000002</v>
      </c>
      <c r="I23" s="15">
        <f>[1]Аналитикам!I83</f>
        <v>5944858.2800000003</v>
      </c>
      <c r="J23" s="15">
        <f>[1]Аналитикам!J83</f>
        <v>6642698.54</v>
      </c>
      <c r="K23" s="16">
        <f>[1]Аналитикам!K83</f>
        <v>6400519.8200000003</v>
      </c>
      <c r="L23" s="16">
        <f>[1]Аналитикам!L83</f>
        <v>7230685.3200000003</v>
      </c>
      <c r="M23" s="16">
        <f>[1]Аналитикам!M83</f>
        <v>9099165.5700000003</v>
      </c>
      <c r="N23" s="15">
        <f>[1]Аналитикам!N83</f>
        <v>9099165.5700000003</v>
      </c>
      <c r="O23" s="15">
        <f>[1]Аналитикам!O83</f>
        <v>0</v>
      </c>
      <c r="P23" s="76"/>
      <c r="Q23" s="61"/>
      <c r="R23" s="61"/>
      <c r="S23" s="61"/>
      <c r="T23" s="61"/>
      <c r="U23" s="61"/>
      <c r="V23" s="61"/>
      <c r="W23" s="61"/>
      <c r="X23" s="61"/>
      <c r="Y23" s="61"/>
      <c r="Z23" s="61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</row>
    <row r="24" spans="1:258" ht="51.75" customHeight="1" x14ac:dyDescent="0.25">
      <c r="A24" s="50"/>
      <c r="B24" s="51"/>
      <c r="C24" s="43"/>
      <c r="D24" s="43"/>
      <c r="E24" s="39"/>
      <c r="F24" s="7" t="s">
        <v>39</v>
      </c>
      <c r="G24" s="8">
        <f>[1]Аналитикам!G84</f>
        <v>30490626.399999999</v>
      </c>
      <c r="H24" s="15">
        <f>[1]Аналитикам!H84</f>
        <v>3533756.45</v>
      </c>
      <c r="I24" s="15">
        <f>[1]Аналитикам!I84</f>
        <v>3589911.17</v>
      </c>
      <c r="J24" s="15">
        <f>[1]Аналитикам!J84</f>
        <v>6253962.8399999999</v>
      </c>
      <c r="K24" s="16">
        <f>[1]Аналитикам!K84</f>
        <v>7539490.9000000004</v>
      </c>
      <c r="L24" s="16">
        <f>[1]Аналитикам!L84</f>
        <v>9573505.0399999991</v>
      </c>
      <c r="M24" s="16">
        <f>[1]Аналитикам!M84</f>
        <v>0</v>
      </c>
      <c r="N24" s="15">
        <f>[1]Аналитикам!N84</f>
        <v>0</v>
      </c>
      <c r="O24" s="15">
        <f>[1]Аналитикам!O84</f>
        <v>0</v>
      </c>
      <c r="P24" s="76"/>
      <c r="Q24" s="61"/>
      <c r="R24" s="61"/>
      <c r="S24" s="61"/>
      <c r="T24" s="61"/>
      <c r="U24" s="61"/>
      <c r="V24" s="61"/>
      <c r="W24" s="61"/>
      <c r="X24" s="61"/>
      <c r="Y24" s="61"/>
      <c r="Z24" s="61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</row>
    <row r="25" spans="1:258" ht="32.25" customHeight="1" x14ac:dyDescent="0.25">
      <c r="A25" s="50" t="s">
        <v>56</v>
      </c>
      <c r="B25" s="51" t="s">
        <v>57</v>
      </c>
      <c r="C25" s="41">
        <v>2020</v>
      </c>
      <c r="D25" s="41">
        <v>2027</v>
      </c>
      <c r="E25" s="39" t="s">
        <v>43</v>
      </c>
      <c r="F25" s="19" t="s">
        <v>34</v>
      </c>
      <c r="G25" s="8">
        <f>[1]Аналитикам!G85</f>
        <v>140000</v>
      </c>
      <c r="H25" s="15">
        <f>[1]Аналитикам!H85</f>
        <v>0</v>
      </c>
      <c r="I25" s="15">
        <f>[1]Аналитикам!I85</f>
        <v>0</v>
      </c>
      <c r="J25" s="15">
        <f>[1]Аналитикам!J85</f>
        <v>0</v>
      </c>
      <c r="K25" s="16">
        <f>[1]Аналитикам!K85</f>
        <v>0</v>
      </c>
      <c r="L25" s="16">
        <f>[1]Аналитикам!L85</f>
        <v>0</v>
      </c>
      <c r="M25" s="16">
        <f>[1]Аналитикам!M85</f>
        <v>0</v>
      </c>
      <c r="N25" s="15">
        <f>[1]Аналитикам!N85</f>
        <v>0</v>
      </c>
      <c r="O25" s="15">
        <f>[1]Аналитикам!O85</f>
        <v>140000</v>
      </c>
      <c r="P25" s="75" t="s">
        <v>66</v>
      </c>
      <c r="Q25" s="74" t="s">
        <v>44</v>
      </c>
      <c r="R25" s="74">
        <f>SUM(S25:Z27)</f>
        <v>66280</v>
      </c>
      <c r="S25" s="74">
        <v>6216</v>
      </c>
      <c r="T25" s="74">
        <v>8335</v>
      </c>
      <c r="U25" s="74">
        <v>8329</v>
      </c>
      <c r="V25" s="74">
        <v>8630</v>
      </c>
      <c r="W25" s="74">
        <v>8835</v>
      </c>
      <c r="X25" s="74">
        <v>8640</v>
      </c>
      <c r="Y25" s="74">
        <v>8645</v>
      </c>
      <c r="Z25" s="74">
        <v>8650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</row>
    <row r="26" spans="1:258" ht="35.25" customHeight="1" x14ac:dyDescent="0.25">
      <c r="A26" s="50"/>
      <c r="B26" s="51"/>
      <c r="C26" s="61"/>
      <c r="D26" s="61"/>
      <c r="E26" s="39"/>
      <c r="F26" s="17" t="s">
        <v>38</v>
      </c>
      <c r="G26" s="8">
        <f>[1]Аналитикам!G86</f>
        <v>140000</v>
      </c>
      <c r="H26" s="15">
        <f>[1]Аналитикам!H86</f>
        <v>0</v>
      </c>
      <c r="I26" s="15">
        <f>[1]Аналитикам!I86</f>
        <v>0</v>
      </c>
      <c r="J26" s="15">
        <f>[1]Аналитикам!J86</f>
        <v>0</v>
      </c>
      <c r="K26" s="16">
        <f>[1]Аналитикам!K86</f>
        <v>0</v>
      </c>
      <c r="L26" s="15">
        <f>[1]Аналитикам!L86</f>
        <v>0</v>
      </c>
      <c r="M26" s="15">
        <f>[1]Аналитикам!M86</f>
        <v>0</v>
      </c>
      <c r="N26" s="15">
        <f>[1]Аналитикам!N86</f>
        <v>0</v>
      </c>
      <c r="O26" s="15">
        <f>[1]Аналитикам!O86</f>
        <v>140000</v>
      </c>
      <c r="P26" s="76"/>
      <c r="Q26" s="61"/>
      <c r="R26" s="61"/>
      <c r="S26" s="61"/>
      <c r="T26" s="61"/>
      <c r="U26" s="61"/>
      <c r="V26" s="61"/>
      <c r="W26" s="61"/>
      <c r="X26" s="61"/>
      <c r="Y26" s="61"/>
      <c r="Z26" s="61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</row>
    <row r="27" spans="1:258" ht="51.75" customHeight="1" x14ac:dyDescent="0.25">
      <c r="A27" s="50"/>
      <c r="B27" s="51"/>
      <c r="C27" s="62"/>
      <c r="D27" s="62"/>
      <c r="E27" s="39"/>
      <c r="F27" s="7" t="s">
        <v>39</v>
      </c>
      <c r="G27" s="8">
        <f>[1]Аналитикам!G87</f>
        <v>0</v>
      </c>
      <c r="H27" s="15">
        <f>[1]Аналитикам!H87</f>
        <v>0</v>
      </c>
      <c r="I27" s="15">
        <f>[1]Аналитикам!I87</f>
        <v>0</v>
      </c>
      <c r="J27" s="15">
        <f>[1]Аналитикам!J87</f>
        <v>0</v>
      </c>
      <c r="K27" s="16">
        <f>[1]Аналитикам!K87</f>
        <v>0</v>
      </c>
      <c r="L27" s="16">
        <f>[1]Аналитикам!L87</f>
        <v>0</v>
      </c>
      <c r="M27" s="16">
        <f>[1]Аналитикам!M87</f>
        <v>0</v>
      </c>
      <c r="N27" s="15">
        <f>[1]Аналитикам!N87</f>
        <v>0</v>
      </c>
      <c r="O27" s="15">
        <f>[1]Аналитикам!O87</f>
        <v>0</v>
      </c>
      <c r="P27" s="76"/>
      <c r="Q27" s="61"/>
      <c r="R27" s="61"/>
      <c r="S27" s="61"/>
      <c r="T27" s="61"/>
      <c r="U27" s="61"/>
      <c r="V27" s="61"/>
      <c r="W27" s="61"/>
      <c r="X27" s="61"/>
      <c r="Y27" s="61"/>
      <c r="Z27" s="61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</row>
    <row r="28" spans="1:258" ht="32.25" customHeight="1" x14ac:dyDescent="0.25">
      <c r="A28" s="52" t="s">
        <v>58</v>
      </c>
      <c r="B28" s="77" t="s">
        <v>59</v>
      </c>
      <c r="C28" s="41">
        <v>2020</v>
      </c>
      <c r="D28" s="41">
        <v>2027</v>
      </c>
      <c r="E28" s="44" t="s">
        <v>43</v>
      </c>
      <c r="F28" s="19" t="s">
        <v>34</v>
      </c>
      <c r="G28" s="8">
        <f>[1]Аналитикам!G88</f>
        <v>322756</v>
      </c>
      <c r="H28" s="15">
        <f>[1]Аналитикам!H88</f>
        <v>272756</v>
      </c>
      <c r="I28" s="15">
        <f>[1]Аналитикам!I88</f>
        <v>0</v>
      </c>
      <c r="J28" s="15">
        <f>[1]Аналитикам!J88</f>
        <v>0</v>
      </c>
      <c r="K28" s="16">
        <f>[1]Аналитикам!K88</f>
        <v>0</v>
      </c>
      <c r="L28" s="16">
        <f>[1]Аналитикам!L88</f>
        <v>0</v>
      </c>
      <c r="M28" s="16">
        <f>[1]Аналитикам!M88</f>
        <v>0</v>
      </c>
      <c r="N28" s="15">
        <f>[1]Аналитикам!N88</f>
        <v>50000</v>
      </c>
      <c r="O28" s="15">
        <f>[1]Аналитикам!O88</f>
        <v>0</v>
      </c>
      <c r="P28" s="75" t="s">
        <v>66</v>
      </c>
      <c r="Q28" s="74" t="s">
        <v>44</v>
      </c>
      <c r="R28" s="74">
        <f>SUM(S28:Z30)</f>
        <v>66280</v>
      </c>
      <c r="S28" s="74">
        <v>6216</v>
      </c>
      <c r="T28" s="74">
        <v>8335</v>
      </c>
      <c r="U28" s="74">
        <v>8329</v>
      </c>
      <c r="V28" s="74">
        <v>8630</v>
      </c>
      <c r="W28" s="74">
        <v>8835</v>
      </c>
      <c r="X28" s="74">
        <v>8640</v>
      </c>
      <c r="Y28" s="74">
        <v>8645</v>
      </c>
      <c r="Z28" s="74">
        <v>8650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</row>
    <row r="29" spans="1:258" ht="35.25" customHeight="1" x14ac:dyDescent="0.25">
      <c r="A29" s="53"/>
      <c r="B29" s="78"/>
      <c r="C29" s="61"/>
      <c r="D29" s="61"/>
      <c r="E29" s="45"/>
      <c r="F29" s="17" t="s">
        <v>38</v>
      </c>
      <c r="G29" s="8">
        <f>[1]Аналитикам!G89</f>
        <v>50000</v>
      </c>
      <c r="H29" s="15">
        <f>[1]Аналитикам!H89</f>
        <v>0</v>
      </c>
      <c r="I29" s="15">
        <f>[1]Аналитикам!I89</f>
        <v>0</v>
      </c>
      <c r="J29" s="15">
        <f>[1]Аналитикам!J89</f>
        <v>0</v>
      </c>
      <c r="K29" s="16">
        <f>[1]Аналитикам!K89</f>
        <v>0</v>
      </c>
      <c r="L29" s="16">
        <f>[1]Аналитикам!L89</f>
        <v>0</v>
      </c>
      <c r="M29" s="16">
        <f>[1]Аналитикам!M89</f>
        <v>0</v>
      </c>
      <c r="N29" s="15">
        <f>[1]Аналитикам!N89</f>
        <v>50000</v>
      </c>
      <c r="O29" s="15">
        <f>[1]Аналитикам!O89</f>
        <v>0</v>
      </c>
      <c r="P29" s="76"/>
      <c r="Q29" s="61"/>
      <c r="R29" s="61"/>
      <c r="S29" s="61"/>
      <c r="T29" s="61"/>
      <c r="U29" s="61"/>
      <c r="V29" s="61"/>
      <c r="W29" s="61"/>
      <c r="X29" s="61"/>
      <c r="Y29" s="61"/>
      <c r="Z29" s="61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</row>
    <row r="30" spans="1:258" ht="51.75" customHeight="1" x14ac:dyDescent="0.25">
      <c r="A30" s="53"/>
      <c r="B30" s="78"/>
      <c r="C30" s="61"/>
      <c r="D30" s="61"/>
      <c r="E30" s="45"/>
      <c r="F30" s="7" t="s">
        <v>39</v>
      </c>
      <c r="G30" s="8">
        <f>[1]Аналитикам!G90</f>
        <v>0</v>
      </c>
      <c r="H30" s="15">
        <f>[1]Аналитикам!H90</f>
        <v>0</v>
      </c>
      <c r="I30" s="15">
        <f>[1]Аналитикам!I90</f>
        <v>0</v>
      </c>
      <c r="J30" s="15">
        <f>[1]Аналитикам!J90</f>
        <v>0</v>
      </c>
      <c r="K30" s="16">
        <f>[1]Аналитикам!K90</f>
        <v>0</v>
      </c>
      <c r="L30" s="16">
        <f>[1]Аналитикам!L90</f>
        <v>0</v>
      </c>
      <c r="M30" s="16">
        <f>[1]Аналитикам!M90</f>
        <v>0</v>
      </c>
      <c r="N30" s="15">
        <f>[1]Аналитикам!N90</f>
        <v>0</v>
      </c>
      <c r="O30" s="15">
        <f>[1]Аналитикам!O90</f>
        <v>0</v>
      </c>
      <c r="P30" s="76"/>
      <c r="Q30" s="61"/>
      <c r="R30" s="61"/>
      <c r="S30" s="61"/>
      <c r="T30" s="61"/>
      <c r="U30" s="61"/>
      <c r="V30" s="61"/>
      <c r="W30" s="61"/>
      <c r="X30" s="61"/>
      <c r="Y30" s="61"/>
      <c r="Z30" s="61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</row>
    <row r="31" spans="1:258" ht="33.75" customHeight="1" x14ac:dyDescent="0.25">
      <c r="A31" s="62"/>
      <c r="B31" s="79"/>
      <c r="C31" s="62"/>
      <c r="D31" s="62"/>
      <c r="E31" s="62"/>
      <c r="F31" s="7" t="s">
        <v>42</v>
      </c>
      <c r="G31" s="8">
        <f>[1]Аналитикам!G91</f>
        <v>272756</v>
      </c>
      <c r="H31" s="15">
        <f>[1]Аналитикам!H91</f>
        <v>272756</v>
      </c>
      <c r="I31" s="15">
        <f>[1]Аналитикам!I91</f>
        <v>0</v>
      </c>
      <c r="J31" s="15">
        <f>[1]Аналитикам!J91</f>
        <v>0</v>
      </c>
      <c r="K31" s="16">
        <f>[1]Аналитикам!K91</f>
        <v>0</v>
      </c>
      <c r="L31" s="16">
        <f>[1]Аналитикам!L91</f>
        <v>0</v>
      </c>
      <c r="M31" s="16">
        <f>[1]Аналитикам!M91</f>
        <v>0</v>
      </c>
      <c r="N31" s="15">
        <f>[1]Аналитикам!N91</f>
        <v>0</v>
      </c>
      <c r="O31" s="15">
        <f>[1]Аналитикам!O91</f>
        <v>0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</row>
    <row r="32" spans="1:258" ht="36.75" customHeight="1" x14ac:dyDescent="0.25">
      <c r="A32" s="52" t="s">
        <v>60</v>
      </c>
      <c r="B32" s="80" t="s">
        <v>61</v>
      </c>
      <c r="C32" s="41">
        <v>2020</v>
      </c>
      <c r="D32" s="41">
        <v>2027</v>
      </c>
      <c r="E32" s="39" t="s">
        <v>43</v>
      </c>
      <c r="F32" s="19" t="s">
        <v>34</v>
      </c>
      <c r="G32" s="8">
        <f>[1]Аналитикам!G92</f>
        <v>532086.82999999996</v>
      </c>
      <c r="H32" s="15">
        <f>[1]Аналитикам!H92</f>
        <v>32639.72</v>
      </c>
      <c r="I32" s="15">
        <f>[1]Аналитикам!I92</f>
        <v>46339</v>
      </c>
      <c r="J32" s="15">
        <f>[1]Аналитикам!J92</f>
        <v>198108.11</v>
      </c>
      <c r="K32" s="15">
        <f>[1]Аналитикам!K92</f>
        <v>160000</v>
      </c>
      <c r="L32" s="15">
        <f>[1]Аналитикам!L92</f>
        <v>95000</v>
      </c>
      <c r="M32" s="15">
        <f>[1]Аналитикам!M92</f>
        <v>0</v>
      </c>
      <c r="N32" s="15">
        <f>[1]Аналитикам!N92</f>
        <v>0</v>
      </c>
      <c r="O32" s="15">
        <f>[1]Аналитикам!O92</f>
        <v>0</v>
      </c>
      <c r="P32" s="75" t="s">
        <v>66</v>
      </c>
      <c r="Q32" s="74" t="s">
        <v>44</v>
      </c>
      <c r="R32" s="74">
        <f>SUM(S32:Z34)</f>
        <v>66280</v>
      </c>
      <c r="S32" s="74">
        <v>6216</v>
      </c>
      <c r="T32" s="74">
        <v>8335</v>
      </c>
      <c r="U32" s="74">
        <v>8329</v>
      </c>
      <c r="V32" s="74">
        <v>8630</v>
      </c>
      <c r="W32" s="74">
        <v>8835</v>
      </c>
      <c r="X32" s="74">
        <v>8640</v>
      </c>
      <c r="Y32" s="74">
        <v>8645</v>
      </c>
      <c r="Z32" s="74">
        <v>8650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</row>
    <row r="33" spans="1:258" ht="30.75" customHeight="1" x14ac:dyDescent="0.25">
      <c r="A33" s="53"/>
      <c r="B33" s="81"/>
      <c r="C33" s="61"/>
      <c r="D33" s="61"/>
      <c r="E33" s="39"/>
      <c r="F33" s="17" t="s">
        <v>38</v>
      </c>
      <c r="G33" s="8">
        <f>[1]Аналитикам!G93</f>
        <v>532086.82999999996</v>
      </c>
      <c r="H33" s="15">
        <f>[1]Аналитикам!H93</f>
        <v>32639.72</v>
      </c>
      <c r="I33" s="15">
        <f>[1]Аналитикам!I93</f>
        <v>46339</v>
      </c>
      <c r="J33" s="15">
        <f>[1]Аналитикам!J93</f>
        <v>198108.11</v>
      </c>
      <c r="K33" s="15">
        <f>[1]Аналитикам!K93</f>
        <v>160000</v>
      </c>
      <c r="L33" s="15">
        <f>[1]Аналитикам!L93</f>
        <v>95000</v>
      </c>
      <c r="M33" s="15">
        <f>[1]Аналитикам!M93</f>
        <v>0</v>
      </c>
      <c r="N33" s="15">
        <f>[1]Аналитикам!N93</f>
        <v>0</v>
      </c>
      <c r="O33" s="15">
        <f>[1]Аналитикам!O93</f>
        <v>0</v>
      </c>
      <c r="P33" s="76"/>
      <c r="Q33" s="61"/>
      <c r="R33" s="61"/>
      <c r="S33" s="61"/>
      <c r="T33" s="61"/>
      <c r="U33" s="61"/>
      <c r="V33" s="61"/>
      <c r="W33" s="61"/>
      <c r="X33" s="61"/>
      <c r="Y33" s="61"/>
      <c r="Z33" s="61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</row>
    <row r="34" spans="1:258" ht="51.75" customHeight="1" x14ac:dyDescent="0.25">
      <c r="A34" s="54"/>
      <c r="B34" s="82"/>
      <c r="C34" s="62"/>
      <c r="D34" s="62"/>
      <c r="E34" s="39"/>
      <c r="F34" s="7" t="s">
        <v>39</v>
      </c>
      <c r="G34" s="8">
        <f>[1]Аналитикам!G94</f>
        <v>0</v>
      </c>
      <c r="H34" s="15">
        <f>[1]Аналитикам!H94</f>
        <v>0</v>
      </c>
      <c r="I34" s="15">
        <f>[1]Аналитикам!I94</f>
        <v>0</v>
      </c>
      <c r="J34" s="15">
        <f>[1]Аналитикам!J94</f>
        <v>0</v>
      </c>
      <c r="K34" s="15">
        <f>[1]Аналитикам!K94</f>
        <v>0</v>
      </c>
      <c r="L34" s="15">
        <f>[1]Аналитикам!L94</f>
        <v>0</v>
      </c>
      <c r="M34" s="15">
        <f>[1]Аналитикам!M94</f>
        <v>0</v>
      </c>
      <c r="N34" s="15">
        <f>[1]Аналитикам!N94</f>
        <v>0</v>
      </c>
      <c r="O34" s="15">
        <f>[1]Аналитикам!O94</f>
        <v>0</v>
      </c>
      <c r="P34" s="76"/>
      <c r="Q34" s="61"/>
      <c r="R34" s="61"/>
      <c r="S34" s="61"/>
      <c r="T34" s="61"/>
      <c r="U34" s="61"/>
      <c r="V34" s="61"/>
      <c r="W34" s="61"/>
      <c r="X34" s="61"/>
      <c r="Y34" s="61"/>
      <c r="Z34" s="61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</row>
    <row r="35" spans="1:258" ht="150.75" customHeight="1" x14ac:dyDescent="0.25">
      <c r="A35" s="63" t="s">
        <v>67</v>
      </c>
      <c r="B35" s="63"/>
      <c r="C35" s="20">
        <v>2020</v>
      </c>
      <c r="D35" s="20">
        <v>2027</v>
      </c>
      <c r="E35" s="21" t="s">
        <v>36</v>
      </c>
      <c r="F35" s="21" t="s">
        <v>36</v>
      </c>
      <c r="G35" s="22" t="s">
        <v>36</v>
      </c>
      <c r="H35" s="22" t="s">
        <v>36</v>
      </c>
      <c r="I35" s="22" t="s">
        <v>36</v>
      </c>
      <c r="J35" s="22" t="s">
        <v>36</v>
      </c>
      <c r="K35" s="22" t="s">
        <v>36</v>
      </c>
      <c r="L35" s="22" t="s">
        <v>36</v>
      </c>
      <c r="M35" s="22" t="s">
        <v>36</v>
      </c>
      <c r="N35" s="22" t="s">
        <v>36</v>
      </c>
      <c r="O35" s="22" t="s">
        <v>36</v>
      </c>
      <c r="P35" s="34" t="s">
        <v>36</v>
      </c>
      <c r="Q35" s="32" t="s">
        <v>36</v>
      </c>
      <c r="R35" s="32" t="s">
        <v>36</v>
      </c>
      <c r="S35" s="32" t="s">
        <v>36</v>
      </c>
      <c r="T35" s="32" t="s">
        <v>36</v>
      </c>
      <c r="U35" s="32" t="s">
        <v>36</v>
      </c>
      <c r="V35" s="32" t="s">
        <v>36</v>
      </c>
      <c r="W35" s="32" t="s">
        <v>36</v>
      </c>
      <c r="X35" s="32" t="s">
        <v>36</v>
      </c>
      <c r="Y35" s="32" t="s">
        <v>36</v>
      </c>
      <c r="Z35" s="32" t="s">
        <v>36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</row>
    <row r="36" spans="1:258" ht="135.75" customHeight="1" x14ac:dyDescent="0.25">
      <c r="A36" s="64" t="s">
        <v>68</v>
      </c>
      <c r="B36" s="64"/>
      <c r="C36" s="27">
        <v>2020</v>
      </c>
      <c r="D36" s="27">
        <v>2027</v>
      </c>
      <c r="E36" s="28" t="s">
        <v>36</v>
      </c>
      <c r="F36" s="28" t="s">
        <v>36</v>
      </c>
      <c r="G36" s="23" t="s">
        <v>36</v>
      </c>
      <c r="H36" s="23" t="s">
        <v>36</v>
      </c>
      <c r="I36" s="23" t="s">
        <v>36</v>
      </c>
      <c r="J36" s="23" t="s">
        <v>36</v>
      </c>
      <c r="K36" s="23" t="s">
        <v>36</v>
      </c>
      <c r="L36" s="23" t="s">
        <v>36</v>
      </c>
      <c r="M36" s="23" t="s">
        <v>36</v>
      </c>
      <c r="N36" s="23" t="s">
        <v>36</v>
      </c>
      <c r="O36" s="23" t="s">
        <v>36</v>
      </c>
      <c r="P36" s="31" t="s">
        <v>36</v>
      </c>
      <c r="Q36" s="33" t="s">
        <v>36</v>
      </c>
      <c r="R36" s="33" t="s">
        <v>36</v>
      </c>
      <c r="S36" s="33" t="s">
        <v>36</v>
      </c>
      <c r="T36" s="33" t="s">
        <v>36</v>
      </c>
      <c r="U36" s="32" t="s">
        <v>36</v>
      </c>
      <c r="V36" s="32" t="s">
        <v>36</v>
      </c>
      <c r="W36" s="32" t="s">
        <v>36</v>
      </c>
      <c r="X36" s="32" t="s">
        <v>36</v>
      </c>
      <c r="Y36" s="32" t="s">
        <v>36</v>
      </c>
      <c r="Z36" s="32" t="s">
        <v>36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</row>
    <row r="37" spans="1:258" ht="53.25" customHeight="1" x14ac:dyDescent="0.25">
      <c r="A37" s="50" t="s">
        <v>74</v>
      </c>
      <c r="B37" s="51" t="s">
        <v>75</v>
      </c>
      <c r="C37" s="40">
        <v>2024</v>
      </c>
      <c r="D37" s="40">
        <v>2027</v>
      </c>
      <c r="E37" s="39" t="s">
        <v>69</v>
      </c>
      <c r="F37" s="7" t="s">
        <v>34</v>
      </c>
      <c r="G37" s="8">
        <f t="shared" ref="G37:G39" si="0">SUM(H37:O37)</f>
        <v>332454.40000000002</v>
      </c>
      <c r="H37" s="8">
        <f>SUM(H38:H39)</f>
        <v>0</v>
      </c>
      <c r="I37" s="8">
        <f t="shared" ref="I37:O37" si="1">SUM(I38:I39)</f>
        <v>0</v>
      </c>
      <c r="J37" s="8">
        <f t="shared" si="1"/>
        <v>0</v>
      </c>
      <c r="K37" s="8">
        <f t="shared" si="1"/>
        <v>0</v>
      </c>
      <c r="L37" s="8">
        <f t="shared" si="1"/>
        <v>0</v>
      </c>
      <c r="M37" s="8">
        <f t="shared" si="1"/>
        <v>166227.20000000001</v>
      </c>
      <c r="N37" s="8">
        <f t="shared" si="1"/>
        <v>166227.20000000001</v>
      </c>
      <c r="O37" s="8">
        <f t="shared" si="1"/>
        <v>0</v>
      </c>
      <c r="P37" s="39" t="s">
        <v>70</v>
      </c>
      <c r="Q37" s="40" t="s">
        <v>37</v>
      </c>
      <c r="R37" s="40">
        <v>0</v>
      </c>
      <c r="S37" s="40" t="s">
        <v>36</v>
      </c>
      <c r="T37" s="40" t="s">
        <v>36</v>
      </c>
      <c r="U37" s="41" t="s">
        <v>36</v>
      </c>
      <c r="V37" s="41" t="s">
        <v>36</v>
      </c>
      <c r="W37" s="41">
        <v>0</v>
      </c>
      <c r="X37" s="41">
        <v>0</v>
      </c>
      <c r="Y37" s="41">
        <v>0</v>
      </c>
      <c r="Z37" s="41">
        <v>0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</row>
    <row r="38" spans="1:258" ht="53.25" customHeight="1" x14ac:dyDescent="0.25">
      <c r="A38" s="50"/>
      <c r="B38" s="51"/>
      <c r="C38" s="40"/>
      <c r="D38" s="40"/>
      <c r="E38" s="39"/>
      <c r="F38" s="7" t="s">
        <v>62</v>
      </c>
      <c r="G38" s="8">
        <f t="shared" si="0"/>
        <v>332454.40000000002</v>
      </c>
      <c r="H38" s="8">
        <v>0</v>
      </c>
      <c r="I38" s="8">
        <v>0</v>
      </c>
      <c r="J38" s="8">
        <f>5000-5000</f>
        <v>0</v>
      </c>
      <c r="K38" s="8">
        <v>0</v>
      </c>
      <c r="L38" s="8">
        <f>166227.2-166227.2</f>
        <v>0</v>
      </c>
      <c r="M38" s="8">
        <v>166227.20000000001</v>
      </c>
      <c r="N38" s="8">
        <v>166227.20000000001</v>
      </c>
      <c r="O38" s="8">
        <v>0</v>
      </c>
      <c r="P38" s="39"/>
      <c r="Q38" s="37"/>
      <c r="R38" s="40"/>
      <c r="S38" s="40"/>
      <c r="T38" s="40"/>
      <c r="U38" s="42"/>
      <c r="V38" s="42"/>
      <c r="W38" s="42"/>
      <c r="X38" s="42"/>
      <c r="Y38" s="42"/>
      <c r="Z38" s="42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</row>
    <row r="39" spans="1:258" ht="53.25" customHeight="1" x14ac:dyDescent="0.25">
      <c r="A39" s="50"/>
      <c r="B39" s="51"/>
      <c r="C39" s="40"/>
      <c r="D39" s="40"/>
      <c r="E39" s="39"/>
      <c r="F39" s="7" t="s">
        <v>63</v>
      </c>
      <c r="G39" s="8">
        <f t="shared" si="0"/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39"/>
      <c r="Q39" s="37"/>
      <c r="R39" s="40"/>
      <c r="S39" s="40"/>
      <c r="T39" s="40"/>
      <c r="U39" s="43"/>
      <c r="V39" s="43"/>
      <c r="W39" s="43"/>
      <c r="X39" s="43"/>
      <c r="Y39" s="43"/>
      <c r="Z39" s="43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</row>
    <row r="40" spans="1:258" ht="54.75" customHeight="1" x14ac:dyDescent="0.25">
      <c r="A40" s="52" t="s">
        <v>76</v>
      </c>
      <c r="B40" s="55" t="s">
        <v>77</v>
      </c>
      <c r="C40" s="52" t="s">
        <v>71</v>
      </c>
      <c r="D40" s="52" t="s">
        <v>71</v>
      </c>
      <c r="E40" s="58" t="s">
        <v>69</v>
      </c>
      <c r="F40" s="7" t="s">
        <v>34</v>
      </c>
      <c r="G40" s="24">
        <f t="shared" ref="G40:G42" si="2">SUM(H40:O40)</f>
        <v>59781123.560000002</v>
      </c>
      <c r="H40" s="24">
        <f t="shared" ref="H40:N40" si="3">SUM(H41:H42)</f>
        <v>3837074.02</v>
      </c>
      <c r="I40" s="24">
        <f t="shared" si="3"/>
        <v>7722650.0899999999</v>
      </c>
      <c r="J40" s="24">
        <f t="shared" si="3"/>
        <v>9260951.5800000001</v>
      </c>
      <c r="K40" s="26">
        <f t="shared" si="3"/>
        <v>11223900</v>
      </c>
      <c r="L40" s="26">
        <f t="shared" si="3"/>
        <v>7750927.3700000001</v>
      </c>
      <c r="M40" s="26">
        <f t="shared" si="3"/>
        <v>10157894.58</v>
      </c>
      <c r="N40" s="24">
        <f t="shared" si="3"/>
        <v>9827725.9199999999</v>
      </c>
      <c r="O40" s="24">
        <f>SUM(O41:O42)</f>
        <v>0</v>
      </c>
      <c r="P40" s="36" t="s">
        <v>78</v>
      </c>
      <c r="Q40" s="38" t="s">
        <v>64</v>
      </c>
      <c r="R40" s="38">
        <v>100</v>
      </c>
      <c r="S40" s="38">
        <v>100</v>
      </c>
      <c r="T40" s="38">
        <v>100</v>
      </c>
      <c r="U40" s="38">
        <v>100</v>
      </c>
      <c r="V40" s="38">
        <v>100</v>
      </c>
      <c r="W40" s="38">
        <v>100</v>
      </c>
      <c r="X40" s="38">
        <v>100</v>
      </c>
      <c r="Y40" s="38">
        <v>100</v>
      </c>
      <c r="Z40" s="38">
        <v>100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</row>
    <row r="41" spans="1:258" ht="51.75" customHeight="1" x14ac:dyDescent="0.25">
      <c r="A41" s="53"/>
      <c r="B41" s="56"/>
      <c r="C41" s="53"/>
      <c r="D41" s="53"/>
      <c r="E41" s="59"/>
      <c r="F41" s="7" t="s">
        <v>62</v>
      </c>
      <c r="G41" s="24">
        <f t="shared" si="2"/>
        <v>3146725.16</v>
      </c>
      <c r="H41" s="24">
        <f>52190.44+4.47+139658.79+1-1</f>
        <v>191853.7</v>
      </c>
      <c r="I41" s="24">
        <f>400000+48719.15-62586.65+0.01</f>
        <v>386132.51</v>
      </c>
      <c r="J41" s="24">
        <f>606749.47-143701.89</f>
        <v>463047.58</v>
      </c>
      <c r="K41" s="26">
        <v>561195</v>
      </c>
      <c r="L41" s="26">
        <v>387546.37</v>
      </c>
      <c r="M41" s="26">
        <v>578475</v>
      </c>
      <c r="N41" s="26">
        <v>578475</v>
      </c>
      <c r="O41" s="24">
        <v>0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</row>
    <row r="42" spans="1:258" ht="51.75" customHeight="1" x14ac:dyDescent="0.25">
      <c r="A42" s="54"/>
      <c r="B42" s="57"/>
      <c r="C42" s="54"/>
      <c r="D42" s="54"/>
      <c r="E42" s="60"/>
      <c r="F42" s="7" t="s">
        <v>63</v>
      </c>
      <c r="G42" s="24">
        <f t="shared" si="2"/>
        <v>56634398.399999999</v>
      </c>
      <c r="H42" s="24">
        <f>2653602+991618.32</f>
        <v>3645220.32</v>
      </c>
      <c r="I42" s="24">
        <v>7336517.5800000001</v>
      </c>
      <c r="J42" s="24">
        <v>8797904</v>
      </c>
      <c r="K42" s="26">
        <v>10662705</v>
      </c>
      <c r="L42" s="26">
        <v>7363381</v>
      </c>
      <c r="M42" s="26">
        <v>9579419.5800000001</v>
      </c>
      <c r="N42" s="24">
        <v>9249250.9199999999</v>
      </c>
      <c r="O42" s="24">
        <v>0</v>
      </c>
      <c r="P42" s="29" t="s">
        <v>79</v>
      </c>
      <c r="Q42" s="30" t="s">
        <v>35</v>
      </c>
      <c r="R42" s="30" t="s">
        <v>36</v>
      </c>
      <c r="S42" s="30" t="s">
        <v>36</v>
      </c>
      <c r="T42" s="30" t="s">
        <v>36</v>
      </c>
      <c r="U42" s="30" t="s">
        <v>36</v>
      </c>
      <c r="V42" s="30" t="s">
        <v>36</v>
      </c>
      <c r="W42" s="30">
        <v>819</v>
      </c>
      <c r="X42" s="30">
        <v>819</v>
      </c>
      <c r="Y42" s="30">
        <v>819</v>
      </c>
      <c r="Z42" s="30">
        <v>0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</row>
    <row r="43" spans="1:258" ht="38.25" customHeight="1" x14ac:dyDescent="0.25">
      <c r="A43" s="52" t="s">
        <v>72</v>
      </c>
      <c r="B43" s="51" t="s">
        <v>73</v>
      </c>
      <c r="C43" s="41">
        <v>2024</v>
      </c>
      <c r="D43" s="41">
        <v>2027</v>
      </c>
      <c r="E43" s="44" t="s">
        <v>69</v>
      </c>
      <c r="F43" s="7" t="s">
        <v>34</v>
      </c>
      <c r="G43" s="8">
        <f t="shared" ref="G43:G45" si="4">SUM(H43:O43)</f>
        <v>4016747.8</v>
      </c>
      <c r="H43" s="24">
        <f>SUM(H44:H45)</f>
        <v>0</v>
      </c>
      <c r="I43" s="24">
        <f t="shared" ref="I43:O43" si="5">SUM(I44:I45)</f>
        <v>0</v>
      </c>
      <c r="J43" s="24">
        <f t="shared" si="5"/>
        <v>0</v>
      </c>
      <c r="K43" s="24">
        <f t="shared" si="5"/>
        <v>0</v>
      </c>
      <c r="L43" s="24">
        <f t="shared" si="5"/>
        <v>0</v>
      </c>
      <c r="M43" s="24">
        <f t="shared" si="5"/>
        <v>2008373.9</v>
      </c>
      <c r="N43" s="24">
        <f t="shared" si="5"/>
        <v>2008373.9</v>
      </c>
      <c r="O43" s="24">
        <f t="shared" si="5"/>
        <v>0</v>
      </c>
      <c r="P43" s="44" t="s">
        <v>70</v>
      </c>
      <c r="Q43" s="40" t="s">
        <v>37</v>
      </c>
      <c r="R43" s="41">
        <v>0</v>
      </c>
      <c r="S43" s="41" t="s">
        <v>36</v>
      </c>
      <c r="T43" s="41" t="s">
        <v>36</v>
      </c>
      <c r="U43" s="41" t="s">
        <v>36</v>
      </c>
      <c r="V43" s="41" t="s">
        <v>36</v>
      </c>
      <c r="W43" s="41">
        <v>0</v>
      </c>
      <c r="X43" s="41">
        <v>0</v>
      </c>
      <c r="Y43" s="41">
        <v>0</v>
      </c>
      <c r="Z43" s="41">
        <v>0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</row>
    <row r="44" spans="1:258" ht="51.75" customHeight="1" x14ac:dyDescent="0.25">
      <c r="A44" s="61"/>
      <c r="B44" s="51"/>
      <c r="C44" s="42"/>
      <c r="D44" s="42"/>
      <c r="E44" s="45"/>
      <c r="F44" s="7" t="s">
        <v>62</v>
      </c>
      <c r="G44" s="8">
        <f t="shared" si="4"/>
        <v>4016747.8</v>
      </c>
      <c r="H44" s="24">
        <v>0</v>
      </c>
      <c r="I44" s="24">
        <v>0</v>
      </c>
      <c r="J44" s="24">
        <f>5000-5000</f>
        <v>0</v>
      </c>
      <c r="K44" s="24">
        <v>0</v>
      </c>
      <c r="L44" s="24">
        <f>200000-8080.81-191919.19</f>
        <v>0</v>
      </c>
      <c r="M44" s="24">
        <v>2008373.9</v>
      </c>
      <c r="N44" s="24">
        <v>2008373.9</v>
      </c>
      <c r="O44" s="24">
        <v>0</v>
      </c>
      <c r="P44" s="45"/>
      <c r="Q44" s="37"/>
      <c r="R44" s="42"/>
      <c r="S44" s="42"/>
      <c r="T44" s="42"/>
      <c r="U44" s="42"/>
      <c r="V44" s="42"/>
      <c r="W44" s="42"/>
      <c r="X44" s="42"/>
      <c r="Y44" s="42"/>
      <c r="Z44" s="42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</row>
    <row r="45" spans="1:258" ht="52.5" customHeight="1" x14ac:dyDescent="0.25">
      <c r="A45" s="62"/>
      <c r="B45" s="51"/>
      <c r="C45" s="43"/>
      <c r="D45" s="43"/>
      <c r="E45" s="46"/>
      <c r="F45" s="25" t="s">
        <v>63</v>
      </c>
      <c r="G45" s="8">
        <f t="shared" si="4"/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46"/>
      <c r="Q45" s="37"/>
      <c r="R45" s="43"/>
      <c r="S45" s="43"/>
      <c r="T45" s="43"/>
      <c r="U45" s="43"/>
      <c r="V45" s="43"/>
      <c r="W45" s="43"/>
      <c r="X45" s="43"/>
      <c r="Y45" s="43"/>
      <c r="Z45" s="43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</row>
    <row r="46" spans="1:258" ht="63.75" customHeight="1" x14ac:dyDescent="0.25">
      <c r="A46" s="50" t="s">
        <v>80</v>
      </c>
      <c r="B46" s="51" t="s">
        <v>81</v>
      </c>
      <c r="C46" s="40">
        <v>2020</v>
      </c>
      <c r="D46" s="40">
        <v>2027</v>
      </c>
      <c r="E46" s="39" t="s">
        <v>69</v>
      </c>
      <c r="F46" s="7" t="s">
        <v>34</v>
      </c>
      <c r="G46" s="8">
        <f t="shared" ref="G46:G48" si="6">SUM(H46:O46)</f>
        <v>6503.42</v>
      </c>
      <c r="H46" s="8">
        <f>SUM(H47:H48)</f>
        <v>0</v>
      </c>
      <c r="I46" s="8">
        <f t="shared" ref="I46:O46" si="7">SUM(I47:I48)</f>
        <v>0</v>
      </c>
      <c r="J46" s="8">
        <f t="shared" si="7"/>
        <v>0</v>
      </c>
      <c r="K46" s="35">
        <f t="shared" si="7"/>
        <v>0</v>
      </c>
      <c r="L46" s="35">
        <f t="shared" si="7"/>
        <v>6503.42</v>
      </c>
      <c r="M46" s="35">
        <f t="shared" si="7"/>
        <v>0</v>
      </c>
      <c r="N46" s="8">
        <f t="shared" si="7"/>
        <v>0</v>
      </c>
      <c r="O46" s="8">
        <f t="shared" si="7"/>
        <v>0</v>
      </c>
      <c r="P46" s="44" t="s">
        <v>82</v>
      </c>
      <c r="Q46" s="40" t="s">
        <v>64</v>
      </c>
      <c r="R46" s="41">
        <v>100</v>
      </c>
      <c r="S46" s="41">
        <v>0</v>
      </c>
      <c r="T46" s="41">
        <v>0</v>
      </c>
      <c r="U46" s="41">
        <v>0</v>
      </c>
      <c r="V46" s="41">
        <v>0</v>
      </c>
      <c r="W46" s="41">
        <v>100</v>
      </c>
      <c r="X46" s="41">
        <v>0</v>
      </c>
      <c r="Y46" s="41">
        <v>0</v>
      </c>
      <c r="Z46" s="41">
        <v>0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</row>
    <row r="47" spans="1:258" ht="80.25" customHeight="1" x14ac:dyDescent="0.25">
      <c r="A47" s="50"/>
      <c r="B47" s="51"/>
      <c r="C47" s="40"/>
      <c r="D47" s="40"/>
      <c r="E47" s="39"/>
      <c r="F47" s="7" t="s">
        <v>62</v>
      </c>
      <c r="G47" s="8">
        <f t="shared" si="6"/>
        <v>6503.42</v>
      </c>
      <c r="H47" s="8">
        <v>0</v>
      </c>
      <c r="I47" s="8">
        <v>0</v>
      </c>
      <c r="J47" s="8">
        <v>0</v>
      </c>
      <c r="K47" s="35">
        <v>0</v>
      </c>
      <c r="L47" s="35">
        <v>6503.42</v>
      </c>
      <c r="M47" s="35">
        <v>0</v>
      </c>
      <c r="N47" s="35">
        <v>0</v>
      </c>
      <c r="O47" s="8">
        <v>0</v>
      </c>
      <c r="P47" s="45"/>
      <c r="Q47" s="37"/>
      <c r="R47" s="42"/>
      <c r="S47" s="42"/>
      <c r="T47" s="42"/>
      <c r="U47" s="42"/>
      <c r="V47" s="42"/>
      <c r="W47" s="42"/>
      <c r="X47" s="42"/>
      <c r="Y47" s="42"/>
      <c r="Z47" s="42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</row>
    <row r="48" spans="1:258" ht="100.5" customHeight="1" x14ac:dyDescent="0.25">
      <c r="A48" s="50"/>
      <c r="B48" s="51"/>
      <c r="C48" s="40"/>
      <c r="D48" s="40"/>
      <c r="E48" s="39"/>
      <c r="F48" s="7" t="s">
        <v>63</v>
      </c>
      <c r="G48" s="8">
        <f t="shared" si="6"/>
        <v>0</v>
      </c>
      <c r="H48" s="8">
        <v>0</v>
      </c>
      <c r="I48" s="8">
        <v>0</v>
      </c>
      <c r="J48" s="8">
        <v>0</v>
      </c>
      <c r="K48" s="35">
        <v>0</v>
      </c>
      <c r="L48" s="35">
        <v>0</v>
      </c>
      <c r="M48" s="35">
        <v>0</v>
      </c>
      <c r="N48" s="8">
        <v>0</v>
      </c>
      <c r="O48" s="8">
        <v>0</v>
      </c>
      <c r="P48" s="46"/>
      <c r="Q48" s="37"/>
      <c r="R48" s="43"/>
      <c r="S48" s="43"/>
      <c r="T48" s="43"/>
      <c r="U48" s="43"/>
      <c r="V48" s="43"/>
      <c r="W48" s="43"/>
      <c r="X48" s="43"/>
      <c r="Y48" s="43"/>
      <c r="Z48" s="43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</row>
  </sheetData>
  <autoFilter ref="A10:Z48"/>
  <mergeCells count="201">
    <mergeCell ref="U28:U31"/>
    <mergeCell ref="V28:V31"/>
    <mergeCell ref="W28:W31"/>
    <mergeCell ref="X28:X31"/>
    <mergeCell ref="Y28:Y31"/>
    <mergeCell ref="Z28:Z31"/>
    <mergeCell ref="T32:T34"/>
    <mergeCell ref="U32:U34"/>
    <mergeCell ref="V32:V34"/>
    <mergeCell ref="W32:W34"/>
    <mergeCell ref="X32:X34"/>
    <mergeCell ref="Y32:Y34"/>
    <mergeCell ref="Z32:Z34"/>
    <mergeCell ref="T40:T41"/>
    <mergeCell ref="U40:U41"/>
    <mergeCell ref="V40:V41"/>
    <mergeCell ref="A32:A34"/>
    <mergeCell ref="B32:B34"/>
    <mergeCell ref="C32:C34"/>
    <mergeCell ref="D32:D34"/>
    <mergeCell ref="E32:E34"/>
    <mergeCell ref="P32:P34"/>
    <mergeCell ref="Q32:Q34"/>
    <mergeCell ref="R32:R34"/>
    <mergeCell ref="S32:S34"/>
    <mergeCell ref="A28:A31"/>
    <mergeCell ref="B28:B31"/>
    <mergeCell ref="C28:C31"/>
    <mergeCell ref="D28:D31"/>
    <mergeCell ref="E28:E31"/>
    <mergeCell ref="P28:P31"/>
    <mergeCell ref="Q28:Q31"/>
    <mergeCell ref="R28:R31"/>
    <mergeCell ref="T25:T27"/>
    <mergeCell ref="S28:S31"/>
    <mergeCell ref="T28:T31"/>
    <mergeCell ref="U25:U27"/>
    <mergeCell ref="V25:V27"/>
    <mergeCell ref="W25:W27"/>
    <mergeCell ref="X25:X27"/>
    <mergeCell ref="Y25:Y27"/>
    <mergeCell ref="Z25:Z27"/>
    <mergeCell ref="A25:A27"/>
    <mergeCell ref="B25:B27"/>
    <mergeCell ref="C25:C27"/>
    <mergeCell ref="D25:D27"/>
    <mergeCell ref="E25:E27"/>
    <mergeCell ref="P25:P27"/>
    <mergeCell ref="Q25:Q27"/>
    <mergeCell ref="R25:R27"/>
    <mergeCell ref="S25:S27"/>
    <mergeCell ref="U19:U21"/>
    <mergeCell ref="V19:V21"/>
    <mergeCell ref="W19:W21"/>
    <mergeCell ref="X19:X21"/>
    <mergeCell ref="Y19:Y21"/>
    <mergeCell ref="Z19:Z21"/>
    <mergeCell ref="A22:A24"/>
    <mergeCell ref="B22:B24"/>
    <mergeCell ref="C22:C24"/>
    <mergeCell ref="D22:D24"/>
    <mergeCell ref="E22:E24"/>
    <mergeCell ref="P22:P24"/>
    <mergeCell ref="Q22:Q24"/>
    <mergeCell ref="R22:R24"/>
    <mergeCell ref="S22:S24"/>
    <mergeCell ref="T22:T24"/>
    <mergeCell ref="U22:U24"/>
    <mergeCell ref="V22:V24"/>
    <mergeCell ref="W22:W24"/>
    <mergeCell ref="X22:X24"/>
    <mergeCell ref="Y22:Y24"/>
    <mergeCell ref="Z22:Z24"/>
    <mergeCell ref="A19:A21"/>
    <mergeCell ref="B19:B21"/>
    <mergeCell ref="C19:C21"/>
    <mergeCell ref="D19:D21"/>
    <mergeCell ref="E19:E21"/>
    <mergeCell ref="P19:P21"/>
    <mergeCell ref="Q19:Q21"/>
    <mergeCell ref="R19:R21"/>
    <mergeCell ref="S19:S21"/>
    <mergeCell ref="T13:T15"/>
    <mergeCell ref="C13:C15"/>
    <mergeCell ref="D13:D15"/>
    <mergeCell ref="E13:E15"/>
    <mergeCell ref="P13:P15"/>
    <mergeCell ref="Q13:Q15"/>
    <mergeCell ref="R13:R15"/>
    <mergeCell ref="S13:S15"/>
    <mergeCell ref="T19:T21"/>
    <mergeCell ref="T16:T18"/>
    <mergeCell ref="U16:U18"/>
    <mergeCell ref="V16:V18"/>
    <mergeCell ref="W16:W18"/>
    <mergeCell ref="X16:X18"/>
    <mergeCell ref="Y16:Y18"/>
    <mergeCell ref="Z16:Z18"/>
    <mergeCell ref="A13:A15"/>
    <mergeCell ref="B13:B15"/>
    <mergeCell ref="A16:A18"/>
    <mergeCell ref="B16:B18"/>
    <mergeCell ref="C16:C18"/>
    <mergeCell ref="D16:D18"/>
    <mergeCell ref="E16:E18"/>
    <mergeCell ref="P16:P18"/>
    <mergeCell ref="Q16:Q18"/>
    <mergeCell ref="R16:R18"/>
    <mergeCell ref="S16:S18"/>
    <mergeCell ref="U13:U15"/>
    <mergeCell ref="V13:V15"/>
    <mergeCell ref="W13:W15"/>
    <mergeCell ref="X13:X15"/>
    <mergeCell ref="Y13:Y15"/>
    <mergeCell ref="Z13:Z15"/>
    <mergeCell ref="A11:B11"/>
    <mergeCell ref="A12:B12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P7:P9"/>
    <mergeCell ref="R8:R9"/>
    <mergeCell ref="F7:F9"/>
    <mergeCell ref="G7:O7"/>
    <mergeCell ref="A46:A48"/>
    <mergeCell ref="B46:B48"/>
    <mergeCell ref="C46:C48"/>
    <mergeCell ref="D46:D48"/>
    <mergeCell ref="E46:E48"/>
    <mergeCell ref="A40:A42"/>
    <mergeCell ref="B40:B42"/>
    <mergeCell ref="C40:C42"/>
    <mergeCell ref="D40:D42"/>
    <mergeCell ref="E40:E42"/>
    <mergeCell ref="A37:A39"/>
    <mergeCell ref="B37:B39"/>
    <mergeCell ref="C37:C39"/>
    <mergeCell ref="D37:D39"/>
    <mergeCell ref="E37:E39"/>
    <mergeCell ref="A43:A45"/>
    <mergeCell ref="B43:B45"/>
    <mergeCell ref="C43:C45"/>
    <mergeCell ref="D43:D45"/>
    <mergeCell ref="E43:E45"/>
    <mergeCell ref="H8:O8"/>
    <mergeCell ref="A35:B35"/>
    <mergeCell ref="A36:B36"/>
    <mergeCell ref="X43:X45"/>
    <mergeCell ref="Y43:Y45"/>
    <mergeCell ref="Z43:Z45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Y46:Y48"/>
    <mergeCell ref="Z46:Z48"/>
    <mergeCell ref="P43:P45"/>
    <mergeCell ref="Q43:Q45"/>
    <mergeCell ref="R43:R45"/>
    <mergeCell ref="S43:S45"/>
    <mergeCell ref="T43:T45"/>
    <mergeCell ref="U43:U45"/>
    <mergeCell ref="V43:V45"/>
    <mergeCell ref="W43:W45"/>
    <mergeCell ref="P40:P41"/>
    <mergeCell ref="Q40:Q41"/>
    <mergeCell ref="R40:R41"/>
    <mergeCell ref="S40:S41"/>
    <mergeCell ref="W40:W41"/>
    <mergeCell ref="X40:X41"/>
    <mergeCell ref="Y40:Y41"/>
    <mergeCell ref="Z40:Z41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Z37:Z39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3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2024-12-03T08:49:07Z</cp:lastPrinted>
  <dcterms:created xsi:type="dcterms:W3CDTF">2013-05-13T01:44:39Z</dcterms:created>
  <dcterms:modified xsi:type="dcterms:W3CDTF">2024-12-04T11:39:34Z</dcterms:modified>
</cp:coreProperties>
</file>